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Introduktion" sheetId="2" r:id="rId1"/>
    <sheet name="Forside" sheetId="1" r:id="rId2"/>
    <sheet name="Etik og professionalitet" sheetId="3" r:id="rId3"/>
    <sheet name="Etik præsentation" sheetId="4" r:id="rId4"/>
    <sheet name="Analytiske evner og problemløsn" sheetId="7" r:id="rId5"/>
    <sheet name="Analytiske evner præsent" sheetId="8" r:id="rId6"/>
    <sheet name="Interpersonelle færdigheder" sheetId="9" r:id="rId7"/>
    <sheet name="Interpersonelle præsent" sheetId="10" r:id="rId8"/>
    <sheet name="Kommunikation" sheetId="11" r:id="rId9"/>
    <sheet name="Kommunikation præsentation " sheetId="12" r:id="rId10"/>
    <sheet name="Resultat og prioritet" sheetId="13" r:id="rId11"/>
    <sheet name="Resultat præsentation " sheetId="14" r:id="rId12"/>
    <sheet name="Faglig og personlig udvikling" sheetId="15" r:id="rId13"/>
    <sheet name="Udvikling præsentation" sheetId="16" r:id="rId14"/>
    <sheet name="Rådgivningsprocessen" sheetId="17" r:id="rId15"/>
    <sheet name="Rådgivningsprocessen præsentati" sheetId="18" r:id="rId16"/>
    <sheet name="Ergonomisk ekspertise" sheetId="19" r:id="rId17"/>
    <sheet name="Erg. ekspertise præsentation" sheetId="20" r:id="rId18"/>
    <sheet name="Projektledelse og -styring" sheetId="21" r:id="rId19"/>
    <sheet name="Projektledelse præsentation" sheetId="22" r:id="rId20"/>
    <sheet name="Kvalitetssikring" sheetId="23" r:id="rId21"/>
    <sheet name="Kvalitetssikring præsentation" sheetId="24" r:id="rId22"/>
    <sheet name="Partnerskaber og netværk" sheetId="25" r:id="rId23"/>
    <sheet name="Partnerskaber præsentation " sheetId="26" r:id="rId24"/>
    <sheet name="Omverdenen" sheetId="27" r:id="rId25"/>
    <sheet name="Omverdenen præsentation" sheetId="28" r:id="rId26"/>
    <sheet name="Branche- og forretningskendskab" sheetId="29" r:id="rId27"/>
    <sheet name="Branchekendskab præsentation" sheetId="30" r:id="rId28"/>
    <sheet name="Viden om konsulentbranchen" sheetId="31" r:id="rId29"/>
    <sheet name="Viden præsentation" sheetId="32" r:id="rId30"/>
    <sheet name="Salgskompetence" sheetId="33" r:id="rId31"/>
    <sheet name="Salgskompetence præsentation" sheetId="34" r:id="rId32"/>
    <sheet name="Total" sheetId="5" state="hidden" r:id="rId33"/>
  </sheets>
  <definedNames>
    <definedName name="_xlnm.Print_Area" localSheetId="1">Forside!$A$1:$U$38</definedName>
  </definedNames>
  <calcPr calcId="145621"/>
</workbook>
</file>

<file path=xl/calcChain.xml><?xml version="1.0" encoding="utf-8"?>
<calcChain xmlns="http://schemas.openxmlformats.org/spreadsheetml/2006/main">
  <c r="I30" i="21" l="1"/>
  <c r="I29" i="21"/>
  <c r="N13" i="21" s="1"/>
  <c r="I28" i="21"/>
  <c r="I27" i="21"/>
  <c r="N12" i="21" s="1"/>
  <c r="I26" i="21"/>
  <c r="I25" i="21"/>
  <c r="N11" i="21" s="1"/>
  <c r="I24" i="21"/>
  <c r="I23" i="21"/>
  <c r="N10" i="21" s="1"/>
  <c r="I22" i="21"/>
  <c r="I21" i="21"/>
  <c r="N9" i="21" s="1"/>
  <c r="I20" i="21"/>
  <c r="I19" i="21"/>
  <c r="I18" i="21"/>
  <c r="I17" i="21"/>
  <c r="N7" i="21" s="1"/>
  <c r="I16" i="21"/>
  <c r="I15" i="21"/>
  <c r="N6" i="21" s="1"/>
  <c r="I14" i="21"/>
  <c r="I13" i="21"/>
  <c r="I12" i="21"/>
  <c r="N5" i="21" s="1"/>
  <c r="F26" i="21"/>
  <c r="F25" i="21"/>
  <c r="B108" i="22" s="1"/>
  <c r="F24" i="21"/>
  <c r="F23" i="21"/>
  <c r="B107" i="22" s="1"/>
  <c r="F22" i="21"/>
  <c r="F21" i="21"/>
  <c r="B106" i="22" s="1"/>
  <c r="F20" i="21"/>
  <c r="F19" i="21"/>
  <c r="B105" i="22" s="1"/>
  <c r="F18" i="21"/>
  <c r="F17" i="21"/>
  <c r="F16" i="21"/>
  <c r="F15" i="21"/>
  <c r="B103" i="22" s="1"/>
  <c r="F14" i="21"/>
  <c r="F13" i="21"/>
  <c r="F12" i="21"/>
  <c r="B102" i="22" s="1"/>
  <c r="B102" i="34"/>
  <c r="G102" i="34" s="1"/>
  <c r="A108" i="34"/>
  <c r="A107" i="34"/>
  <c r="A106" i="34"/>
  <c r="A105" i="34"/>
  <c r="A104" i="34"/>
  <c r="A103" i="34"/>
  <c r="A102" i="34"/>
  <c r="B4" i="34"/>
  <c r="B113" i="34"/>
  <c r="G100" i="34"/>
  <c r="G112" i="34" s="1"/>
  <c r="F100" i="34"/>
  <c r="F113" i="34" s="1"/>
  <c r="F109" i="34"/>
  <c r="E100" i="34"/>
  <c r="E113" i="34" s="1"/>
  <c r="D100" i="34"/>
  <c r="D112" i="34" s="1"/>
  <c r="C100" i="34"/>
  <c r="C112" i="34" s="1"/>
  <c r="G51" i="33"/>
  <c r="G50" i="33"/>
  <c r="F50" i="33"/>
  <c r="G49" i="33"/>
  <c r="F49" i="33"/>
  <c r="G48" i="33"/>
  <c r="F48" i="33"/>
  <c r="G47" i="33"/>
  <c r="F47" i="33"/>
  <c r="G46" i="33"/>
  <c r="F46" i="33"/>
  <c r="G45" i="33"/>
  <c r="F45" i="33"/>
  <c r="G44" i="33"/>
  <c r="F44" i="33"/>
  <c r="G43" i="33"/>
  <c r="F43" i="33"/>
  <c r="G42" i="33"/>
  <c r="F42" i="33"/>
  <c r="G41" i="33"/>
  <c r="F41" i="33"/>
  <c r="G40" i="33"/>
  <c r="F40" i="33"/>
  <c r="G39" i="33"/>
  <c r="F39" i="33"/>
  <c r="G38" i="33"/>
  <c r="F38" i="33"/>
  <c r="G37" i="33"/>
  <c r="F37" i="33"/>
  <c r="G36" i="33"/>
  <c r="F36" i="33"/>
  <c r="G35" i="33"/>
  <c r="F35" i="33"/>
  <c r="G34" i="33"/>
  <c r="F34" i="33"/>
  <c r="G33" i="33"/>
  <c r="F33" i="33"/>
  <c r="I32" i="33"/>
  <c r="H32" i="33"/>
  <c r="G32" i="33"/>
  <c r="F32" i="33"/>
  <c r="I31" i="33"/>
  <c r="H31" i="33"/>
  <c r="G31" i="33"/>
  <c r="G9" i="33"/>
  <c r="F31" i="33"/>
  <c r="I30" i="33"/>
  <c r="H30" i="33"/>
  <c r="F30" i="33"/>
  <c r="I29" i="33"/>
  <c r="N13" i="33"/>
  <c r="H29" i="33"/>
  <c r="F29" i="33"/>
  <c r="I28" i="33"/>
  <c r="H28" i="33"/>
  <c r="F28" i="33"/>
  <c r="I27" i="33"/>
  <c r="H27" i="33"/>
  <c r="M12" i="33"/>
  <c r="F27" i="33"/>
  <c r="I26" i="33"/>
  <c r="H26" i="33"/>
  <c r="F26" i="33"/>
  <c r="I25" i="33"/>
  <c r="H25" i="33"/>
  <c r="F25" i="33"/>
  <c r="B108" i="34" s="1"/>
  <c r="I24" i="33"/>
  <c r="H24" i="33"/>
  <c r="F24" i="33"/>
  <c r="I23" i="33"/>
  <c r="N10" i="33" s="1"/>
  <c r="H23" i="33"/>
  <c r="M10" i="33"/>
  <c r="F23" i="33"/>
  <c r="B107" i="34" s="1"/>
  <c r="I22" i="33"/>
  <c r="H22" i="33"/>
  <c r="F22" i="33"/>
  <c r="I21" i="33"/>
  <c r="N9" i="33" s="1"/>
  <c r="H21" i="33"/>
  <c r="M9" i="33"/>
  <c r="F21" i="33"/>
  <c r="B106" i="34"/>
  <c r="E106" i="34" s="1"/>
  <c r="I20" i="33"/>
  <c r="H20" i="33"/>
  <c r="F20" i="33"/>
  <c r="I19" i="33"/>
  <c r="N8" i="33" s="1"/>
  <c r="H19" i="33"/>
  <c r="M8" i="33"/>
  <c r="F19" i="33"/>
  <c r="B105" i="34" s="1"/>
  <c r="I18" i="33"/>
  <c r="H18" i="33"/>
  <c r="F18" i="33"/>
  <c r="I17" i="33"/>
  <c r="N7" i="33" s="1"/>
  <c r="H17" i="33"/>
  <c r="F17" i="33"/>
  <c r="B104" i="34" s="1"/>
  <c r="I16" i="33"/>
  <c r="H16" i="33"/>
  <c r="F16" i="33"/>
  <c r="I15" i="33"/>
  <c r="H15" i="33"/>
  <c r="M6" i="33"/>
  <c r="F15" i="33"/>
  <c r="B103" i="34" s="1"/>
  <c r="N14" i="33"/>
  <c r="M14" i="33"/>
  <c r="I14" i="33"/>
  <c r="H14" i="33"/>
  <c r="F14" i="33"/>
  <c r="M13" i="33"/>
  <c r="I13" i="33"/>
  <c r="H13" i="33"/>
  <c r="F13" i="33"/>
  <c r="N12" i="33"/>
  <c r="I12" i="33"/>
  <c r="N5" i="33" s="1"/>
  <c r="H12" i="33"/>
  <c r="M5" i="33"/>
  <c r="F12" i="33"/>
  <c r="N11" i="33"/>
  <c r="M11" i="33"/>
  <c r="M7" i="33"/>
  <c r="N6" i="33"/>
  <c r="B106" i="32"/>
  <c r="A107" i="32"/>
  <c r="A106" i="32"/>
  <c r="A105" i="32"/>
  <c r="A104" i="32"/>
  <c r="A103" i="32"/>
  <c r="A102" i="32"/>
  <c r="B4" i="32"/>
  <c r="B113" i="32"/>
  <c r="G100" i="32"/>
  <c r="G111" i="32" s="1"/>
  <c r="F100" i="32"/>
  <c r="F109" i="32" s="1"/>
  <c r="E100" i="32"/>
  <c r="E109" i="32" s="1"/>
  <c r="E111" i="32"/>
  <c r="D100" i="32"/>
  <c r="D112" i="32" s="1"/>
  <c r="C100" i="32"/>
  <c r="C112" i="32" s="1"/>
  <c r="G51" i="31"/>
  <c r="G50" i="31"/>
  <c r="F50" i="31"/>
  <c r="G49" i="31"/>
  <c r="F49" i="31"/>
  <c r="G48" i="31"/>
  <c r="F48" i="31"/>
  <c r="G47" i="31"/>
  <c r="F47" i="31"/>
  <c r="G46" i="31"/>
  <c r="F46" i="31"/>
  <c r="G45" i="31"/>
  <c r="F45" i="31"/>
  <c r="G44" i="31"/>
  <c r="F44" i="31"/>
  <c r="G43" i="31"/>
  <c r="F43" i="31"/>
  <c r="G42" i="31"/>
  <c r="F42" i="31"/>
  <c r="G41" i="31"/>
  <c r="F41" i="31"/>
  <c r="G40" i="31"/>
  <c r="F40" i="31"/>
  <c r="G39" i="31"/>
  <c r="F39" i="31"/>
  <c r="G38" i="31"/>
  <c r="F38" i="31"/>
  <c r="G37" i="31"/>
  <c r="F37" i="31"/>
  <c r="G36" i="31"/>
  <c r="F36" i="31"/>
  <c r="G35" i="31"/>
  <c r="F35" i="31"/>
  <c r="G34" i="31"/>
  <c r="F34" i="31"/>
  <c r="G33" i="31"/>
  <c r="F33" i="31"/>
  <c r="I32" i="31"/>
  <c r="H32" i="31"/>
  <c r="G32" i="31"/>
  <c r="F32" i="31"/>
  <c r="I31" i="31"/>
  <c r="N14" i="31"/>
  <c r="H31" i="31"/>
  <c r="G31" i="31"/>
  <c r="F31" i="31"/>
  <c r="I30" i="31"/>
  <c r="H30" i="31"/>
  <c r="F30" i="31"/>
  <c r="I29" i="31"/>
  <c r="N13" i="31"/>
  <c r="H29" i="31"/>
  <c r="M13" i="31"/>
  <c r="F29" i="31"/>
  <c r="I28" i="31"/>
  <c r="H28" i="31"/>
  <c r="F28" i="31"/>
  <c r="I27" i="31"/>
  <c r="N12" i="31"/>
  <c r="H27" i="31"/>
  <c r="M12" i="31"/>
  <c r="F27" i="31"/>
  <c r="I26" i="31"/>
  <c r="H26" i="31"/>
  <c r="F26" i="31"/>
  <c r="I25" i="31"/>
  <c r="H25" i="31"/>
  <c r="F25" i="31"/>
  <c r="I24" i="31"/>
  <c r="H24" i="31"/>
  <c r="F24" i="31"/>
  <c r="I23" i="31"/>
  <c r="H23" i="31"/>
  <c r="M10" i="31"/>
  <c r="F23" i="31"/>
  <c r="B107" i="32" s="1"/>
  <c r="I22" i="31"/>
  <c r="H22" i="31"/>
  <c r="F22" i="31"/>
  <c r="I21" i="31"/>
  <c r="N9" i="31"/>
  <c r="H21" i="31"/>
  <c r="M9" i="31"/>
  <c r="F21" i="31"/>
  <c r="I20" i="31"/>
  <c r="H20" i="31"/>
  <c r="F20" i="31"/>
  <c r="I19" i="31"/>
  <c r="H19" i="31"/>
  <c r="M8" i="31"/>
  <c r="F19" i="31"/>
  <c r="B105" i="32" s="1"/>
  <c r="I18" i="31"/>
  <c r="H18" i="31"/>
  <c r="F18" i="31"/>
  <c r="I17" i="31"/>
  <c r="N7" i="31"/>
  <c r="H17" i="31"/>
  <c r="F17" i="31"/>
  <c r="B104" i="32"/>
  <c r="I16" i="31"/>
  <c r="H16" i="31"/>
  <c r="F16" i="31"/>
  <c r="I15" i="31"/>
  <c r="N6" i="31" s="1"/>
  <c r="H15" i="31"/>
  <c r="F15" i="31"/>
  <c r="B103" i="32" s="1"/>
  <c r="M14" i="31"/>
  <c r="I14" i="31"/>
  <c r="H14" i="31"/>
  <c r="F14" i="31"/>
  <c r="I13" i="31"/>
  <c r="H13" i="31"/>
  <c r="F13" i="31"/>
  <c r="I12" i="31"/>
  <c r="N5" i="31" s="1"/>
  <c r="H12" i="31"/>
  <c r="F12" i="31"/>
  <c r="B102" i="32"/>
  <c r="C102" i="32" s="1"/>
  <c r="N11" i="31"/>
  <c r="M11" i="31"/>
  <c r="N10" i="31"/>
  <c r="G9" i="31"/>
  <c r="N8" i="31"/>
  <c r="M7" i="31"/>
  <c r="M6" i="31"/>
  <c r="M5" i="31"/>
  <c r="E108" i="32"/>
  <c r="G110" i="32"/>
  <c r="D111" i="32"/>
  <c r="G113" i="34"/>
  <c r="E111" i="34"/>
  <c r="F112" i="34"/>
  <c r="E110" i="34"/>
  <c r="F111" i="34"/>
  <c r="D110" i="32"/>
  <c r="E110" i="32"/>
  <c r="F111" i="32"/>
  <c r="E113" i="32"/>
  <c r="B107" i="30"/>
  <c r="B106" i="30"/>
  <c r="D106" i="30" s="1"/>
  <c r="B103" i="30"/>
  <c r="E103" i="30" s="1"/>
  <c r="A108" i="30"/>
  <c r="A107" i="30"/>
  <c r="A106" i="30"/>
  <c r="A105" i="30"/>
  <c r="A104" i="30"/>
  <c r="A103" i="30"/>
  <c r="A102" i="30"/>
  <c r="B4" i="30"/>
  <c r="B113" i="30"/>
  <c r="E112" i="30"/>
  <c r="E111" i="30"/>
  <c r="E109" i="30"/>
  <c r="G100" i="30"/>
  <c r="G111" i="30"/>
  <c r="F100" i="30"/>
  <c r="F110" i="30" s="1"/>
  <c r="F111" i="30"/>
  <c r="E100" i="30"/>
  <c r="D100" i="30"/>
  <c r="D111" i="30"/>
  <c r="C100" i="30"/>
  <c r="C112" i="30" s="1"/>
  <c r="G51" i="29"/>
  <c r="G50" i="29"/>
  <c r="F50" i="29"/>
  <c r="G49" i="29"/>
  <c r="F49" i="29"/>
  <c r="G48" i="29"/>
  <c r="F48" i="29"/>
  <c r="G47" i="29"/>
  <c r="F47" i="29"/>
  <c r="G46" i="29"/>
  <c r="F46" i="29"/>
  <c r="G45" i="29"/>
  <c r="F45" i="29"/>
  <c r="G44" i="29"/>
  <c r="F44" i="29"/>
  <c r="G43" i="29"/>
  <c r="F43" i="29"/>
  <c r="G42" i="29"/>
  <c r="F42" i="29"/>
  <c r="G41" i="29"/>
  <c r="F41" i="29"/>
  <c r="G40" i="29"/>
  <c r="F40" i="29"/>
  <c r="G39" i="29"/>
  <c r="F39" i="29"/>
  <c r="G38" i="29"/>
  <c r="F38" i="29"/>
  <c r="G37" i="29"/>
  <c r="F37" i="29"/>
  <c r="G36" i="29"/>
  <c r="F36" i="29"/>
  <c r="G35" i="29"/>
  <c r="F35" i="29"/>
  <c r="G34" i="29"/>
  <c r="F34" i="29"/>
  <c r="G33" i="29"/>
  <c r="F33" i="29"/>
  <c r="I32" i="29"/>
  <c r="H32" i="29"/>
  <c r="G32" i="29"/>
  <c r="F32" i="29"/>
  <c r="I31" i="29"/>
  <c r="H31" i="29"/>
  <c r="G31" i="29"/>
  <c r="G9" i="29"/>
  <c r="F31" i="29"/>
  <c r="I30" i="29"/>
  <c r="H30" i="29"/>
  <c r="F30" i="29"/>
  <c r="I29" i="29"/>
  <c r="H29" i="29"/>
  <c r="M13" i="29"/>
  <c r="F29" i="29"/>
  <c r="I28" i="29"/>
  <c r="H28" i="29"/>
  <c r="F28" i="29"/>
  <c r="I27" i="29"/>
  <c r="N12" i="29"/>
  <c r="H27" i="29"/>
  <c r="M12" i="29"/>
  <c r="F27" i="29"/>
  <c r="I26" i="29"/>
  <c r="H26" i="29"/>
  <c r="F26" i="29"/>
  <c r="I25" i="29"/>
  <c r="N11" i="29" s="1"/>
  <c r="H25" i="29"/>
  <c r="F25" i="29"/>
  <c r="B108" i="30" s="1"/>
  <c r="I24" i="29"/>
  <c r="H24" i="29"/>
  <c r="F24" i="29"/>
  <c r="I23" i="29"/>
  <c r="N10" i="29" s="1"/>
  <c r="H23" i="29"/>
  <c r="M10" i="29"/>
  <c r="F23" i="29"/>
  <c r="I22" i="29"/>
  <c r="H22" i="29"/>
  <c r="F22" i="29"/>
  <c r="I21" i="29"/>
  <c r="H21" i="29"/>
  <c r="F21" i="29"/>
  <c r="I20" i="29"/>
  <c r="H20" i="29"/>
  <c r="F20" i="29"/>
  <c r="I19" i="29"/>
  <c r="N8" i="29" s="1"/>
  <c r="H19" i="29"/>
  <c r="M8" i="29"/>
  <c r="F19" i="29"/>
  <c r="B105" i="30" s="1"/>
  <c r="I18" i="29"/>
  <c r="H18" i="29"/>
  <c r="F18" i="29"/>
  <c r="I17" i="29"/>
  <c r="N7" i="29"/>
  <c r="H17" i="29"/>
  <c r="M7" i="29"/>
  <c r="F17" i="29"/>
  <c r="B104" i="30" s="1"/>
  <c r="I16" i="29"/>
  <c r="H16" i="29"/>
  <c r="F16" i="29"/>
  <c r="I15" i="29"/>
  <c r="N6" i="29"/>
  <c r="H15" i="29"/>
  <c r="M6" i="29"/>
  <c r="F15" i="29"/>
  <c r="N14" i="29"/>
  <c r="M14" i="29"/>
  <c r="I14" i="29"/>
  <c r="H14" i="29"/>
  <c r="F14" i="29"/>
  <c r="N13" i="29"/>
  <c r="I13" i="29"/>
  <c r="H13" i="29"/>
  <c r="F13" i="29"/>
  <c r="I12" i="29"/>
  <c r="N5" i="29" s="1"/>
  <c r="H12" i="29"/>
  <c r="F12" i="29"/>
  <c r="B102" i="30" s="1"/>
  <c r="M11" i="29"/>
  <c r="N9" i="29"/>
  <c r="M9" i="29"/>
  <c r="M5" i="29"/>
  <c r="A106" i="28"/>
  <c r="A105" i="28"/>
  <c r="A104" i="28"/>
  <c r="A103" i="28"/>
  <c r="A102" i="28"/>
  <c r="B4" i="28"/>
  <c r="B113" i="28"/>
  <c r="G100" i="28"/>
  <c r="G108" i="28" s="1"/>
  <c r="F100" i="28"/>
  <c r="F109" i="28" s="1"/>
  <c r="E100" i="28"/>
  <c r="E109" i="28" s="1"/>
  <c r="E113" i="28"/>
  <c r="D100" i="28"/>
  <c r="D107" i="28" s="1"/>
  <c r="C100" i="28"/>
  <c r="C112" i="28" s="1"/>
  <c r="C109" i="28"/>
  <c r="G51" i="27"/>
  <c r="G50" i="27"/>
  <c r="F50" i="27"/>
  <c r="G49" i="27"/>
  <c r="F49" i="27"/>
  <c r="G48" i="27"/>
  <c r="F48" i="27"/>
  <c r="G47" i="27"/>
  <c r="F47" i="27"/>
  <c r="G46" i="27"/>
  <c r="F46" i="27"/>
  <c r="G45" i="27"/>
  <c r="F45" i="27"/>
  <c r="G44" i="27"/>
  <c r="F44" i="27"/>
  <c r="G43" i="27"/>
  <c r="F43" i="27"/>
  <c r="G42" i="27"/>
  <c r="F42" i="27"/>
  <c r="G41" i="27"/>
  <c r="F41" i="27"/>
  <c r="G40" i="27"/>
  <c r="F40" i="27"/>
  <c r="G39" i="27"/>
  <c r="F39" i="27"/>
  <c r="G38" i="27"/>
  <c r="F38" i="27"/>
  <c r="G37" i="27"/>
  <c r="F37" i="27"/>
  <c r="G36" i="27"/>
  <c r="F36" i="27"/>
  <c r="G35" i="27"/>
  <c r="F35" i="27"/>
  <c r="G34" i="27"/>
  <c r="F34" i="27"/>
  <c r="G33" i="27"/>
  <c r="F33" i="27"/>
  <c r="I32" i="27"/>
  <c r="H32" i="27"/>
  <c r="G32" i="27"/>
  <c r="F32" i="27"/>
  <c r="I31" i="27"/>
  <c r="H31" i="27"/>
  <c r="G31" i="27"/>
  <c r="G9" i="27"/>
  <c r="F31" i="27"/>
  <c r="I30" i="27"/>
  <c r="H30" i="27"/>
  <c r="F30" i="27"/>
  <c r="I29" i="27"/>
  <c r="N13" i="27"/>
  <c r="H29" i="27"/>
  <c r="F29" i="27"/>
  <c r="I28" i="27"/>
  <c r="H28" i="27"/>
  <c r="F28" i="27"/>
  <c r="I27" i="27"/>
  <c r="H27" i="27"/>
  <c r="F27" i="27"/>
  <c r="I26" i="27"/>
  <c r="H26" i="27"/>
  <c r="F26" i="27"/>
  <c r="I25" i="27"/>
  <c r="N11" i="27"/>
  <c r="H25" i="27"/>
  <c r="F25" i="27"/>
  <c r="I24" i="27"/>
  <c r="H24" i="27"/>
  <c r="F24" i="27"/>
  <c r="I23" i="27"/>
  <c r="N10" i="27"/>
  <c r="H23" i="27"/>
  <c r="M10" i="27"/>
  <c r="F23" i="27"/>
  <c r="I22" i="27"/>
  <c r="H22" i="27"/>
  <c r="F22" i="27"/>
  <c r="I21" i="27"/>
  <c r="N9" i="27"/>
  <c r="H21" i="27"/>
  <c r="F21" i="27"/>
  <c r="B106" i="28" s="1"/>
  <c r="I20" i="27"/>
  <c r="H20" i="27"/>
  <c r="F20" i="27"/>
  <c r="I19" i="27"/>
  <c r="H19" i="27"/>
  <c r="M8" i="27"/>
  <c r="F19" i="27"/>
  <c r="B105" i="28" s="1"/>
  <c r="I18" i="27"/>
  <c r="H18" i="27"/>
  <c r="F18" i="27"/>
  <c r="I17" i="27"/>
  <c r="N7" i="27"/>
  <c r="H17" i="27"/>
  <c r="M7" i="27"/>
  <c r="F17" i="27"/>
  <c r="B104" i="28"/>
  <c r="I16" i="27"/>
  <c r="H16" i="27"/>
  <c r="F16" i="27"/>
  <c r="I15" i="27"/>
  <c r="N6" i="27" s="1"/>
  <c r="H15" i="27"/>
  <c r="M6" i="27"/>
  <c r="F15" i="27"/>
  <c r="B103" i="28"/>
  <c r="N14" i="27"/>
  <c r="M14" i="27"/>
  <c r="I14" i="27"/>
  <c r="H14" i="27"/>
  <c r="F14" i="27"/>
  <c r="M13" i="27"/>
  <c r="I13" i="27"/>
  <c r="H13" i="27"/>
  <c r="F13" i="27"/>
  <c r="N12" i="27"/>
  <c r="M12" i="27"/>
  <c r="I12" i="27"/>
  <c r="N5" i="27" s="1"/>
  <c r="H12" i="27"/>
  <c r="F12" i="27"/>
  <c r="B102" i="28" s="1"/>
  <c r="M11" i="27"/>
  <c r="M9" i="27"/>
  <c r="N8" i="27"/>
  <c r="M5" i="27"/>
  <c r="B108" i="26"/>
  <c r="A108" i="26"/>
  <c r="A107" i="26"/>
  <c r="A106" i="26"/>
  <c r="A105" i="26"/>
  <c r="A104" i="26"/>
  <c r="A103" i="26"/>
  <c r="A102" i="26"/>
  <c r="B4" i="26"/>
  <c r="B113" i="26"/>
  <c r="G100" i="26"/>
  <c r="G110" i="26" s="1"/>
  <c r="G111" i="26"/>
  <c r="F100" i="26"/>
  <c r="F110" i="26" s="1"/>
  <c r="E100" i="26"/>
  <c r="E111" i="26"/>
  <c r="D100" i="26"/>
  <c r="D112" i="26" s="1"/>
  <c r="C100" i="26"/>
  <c r="C111" i="26"/>
  <c r="G51" i="25"/>
  <c r="G50" i="25"/>
  <c r="F50" i="25"/>
  <c r="G49" i="25"/>
  <c r="F49" i="25"/>
  <c r="G48" i="25"/>
  <c r="F48" i="25"/>
  <c r="G47" i="25"/>
  <c r="F47" i="25"/>
  <c r="G46" i="25"/>
  <c r="F46" i="25"/>
  <c r="G45" i="25"/>
  <c r="F45" i="25"/>
  <c r="G44" i="25"/>
  <c r="F44" i="25"/>
  <c r="G43" i="25"/>
  <c r="F43" i="25"/>
  <c r="G42" i="25"/>
  <c r="F42" i="25"/>
  <c r="G41" i="25"/>
  <c r="F41" i="25"/>
  <c r="G40" i="25"/>
  <c r="F40" i="25"/>
  <c r="G39" i="25"/>
  <c r="F39" i="25"/>
  <c r="G38" i="25"/>
  <c r="F38" i="25"/>
  <c r="G37" i="25"/>
  <c r="F37" i="25"/>
  <c r="G36" i="25"/>
  <c r="F36" i="25"/>
  <c r="G35" i="25"/>
  <c r="F35" i="25"/>
  <c r="G34" i="25"/>
  <c r="F34" i="25"/>
  <c r="G33" i="25"/>
  <c r="F33" i="25"/>
  <c r="I32" i="25"/>
  <c r="H32" i="25"/>
  <c r="G32" i="25"/>
  <c r="F32" i="25"/>
  <c r="I31" i="25"/>
  <c r="H31" i="25"/>
  <c r="G31" i="25"/>
  <c r="G9" i="25"/>
  <c r="F31" i="25"/>
  <c r="I30" i="25"/>
  <c r="H30" i="25"/>
  <c r="F30" i="25"/>
  <c r="I29" i="25"/>
  <c r="N13" i="25"/>
  <c r="H29" i="25"/>
  <c r="M13" i="25"/>
  <c r="F29" i="25"/>
  <c r="I28" i="25"/>
  <c r="H28" i="25"/>
  <c r="F28" i="25"/>
  <c r="I27" i="25"/>
  <c r="H27" i="25"/>
  <c r="M12" i="25"/>
  <c r="F27" i="25"/>
  <c r="I26" i="25"/>
  <c r="H26" i="25"/>
  <c r="F26" i="25"/>
  <c r="I25" i="25"/>
  <c r="N11" i="25"/>
  <c r="H25" i="25"/>
  <c r="M11" i="25"/>
  <c r="F25" i="25"/>
  <c r="I24" i="25"/>
  <c r="H24" i="25"/>
  <c r="F24" i="25"/>
  <c r="I23" i="25"/>
  <c r="H23" i="25"/>
  <c r="F23" i="25"/>
  <c r="B107" i="26" s="1"/>
  <c r="I22" i="25"/>
  <c r="H22" i="25"/>
  <c r="F22" i="25"/>
  <c r="I21" i="25"/>
  <c r="N9" i="25" s="1"/>
  <c r="H21" i="25"/>
  <c r="M9" i="25"/>
  <c r="F21" i="25"/>
  <c r="B106" i="26"/>
  <c r="I20" i="25"/>
  <c r="H20" i="25"/>
  <c r="F20" i="25"/>
  <c r="I19" i="25"/>
  <c r="N8" i="25" s="1"/>
  <c r="H19" i="25"/>
  <c r="M8" i="25"/>
  <c r="F19" i="25"/>
  <c r="B105" i="26" s="1"/>
  <c r="I18" i="25"/>
  <c r="H18" i="25"/>
  <c r="F18" i="25"/>
  <c r="I17" i="25"/>
  <c r="N7" i="25"/>
  <c r="H17" i="25"/>
  <c r="M7" i="25"/>
  <c r="F17" i="25"/>
  <c r="B104" i="26" s="1"/>
  <c r="I16" i="25"/>
  <c r="H16" i="25"/>
  <c r="F16" i="25"/>
  <c r="I15" i="25"/>
  <c r="N6" i="25" s="1"/>
  <c r="H15" i="25"/>
  <c r="M6" i="25"/>
  <c r="F15" i="25"/>
  <c r="B103" i="26"/>
  <c r="N14" i="25"/>
  <c r="M14" i="25"/>
  <c r="I14" i="25"/>
  <c r="H14" i="25"/>
  <c r="F14" i="25"/>
  <c r="I13" i="25"/>
  <c r="H13" i="25"/>
  <c r="F13" i="25"/>
  <c r="N12" i="25"/>
  <c r="I12" i="25"/>
  <c r="N5" i="25" s="1"/>
  <c r="H12" i="25"/>
  <c r="F12" i="25"/>
  <c r="B102" i="26" s="1"/>
  <c r="N10" i="25"/>
  <c r="M10" i="25"/>
  <c r="M5" i="25"/>
  <c r="B107" i="24"/>
  <c r="F107" i="24" s="1"/>
  <c r="B105" i="24"/>
  <c r="B102" i="24"/>
  <c r="A107" i="24"/>
  <c r="A106" i="24"/>
  <c r="A105" i="24"/>
  <c r="A104" i="24"/>
  <c r="A103" i="24"/>
  <c r="A102" i="24"/>
  <c r="B4" i="24"/>
  <c r="B113" i="24"/>
  <c r="F113" i="24" s="1"/>
  <c r="F109" i="24"/>
  <c r="G100" i="24"/>
  <c r="G109" i="24" s="1"/>
  <c r="F100" i="24"/>
  <c r="E100" i="24"/>
  <c r="E111" i="24" s="1"/>
  <c r="D100" i="24"/>
  <c r="D110" i="24" s="1"/>
  <c r="C100" i="24"/>
  <c r="C107" i="24" s="1"/>
  <c r="G51" i="23"/>
  <c r="G50" i="23"/>
  <c r="F50" i="23"/>
  <c r="G49" i="23"/>
  <c r="F49" i="23"/>
  <c r="G48" i="23"/>
  <c r="F48" i="23"/>
  <c r="G47" i="23"/>
  <c r="F47" i="23"/>
  <c r="G46" i="23"/>
  <c r="F46" i="23"/>
  <c r="G45" i="23"/>
  <c r="F45" i="23"/>
  <c r="G44" i="23"/>
  <c r="F44" i="23"/>
  <c r="G43" i="23"/>
  <c r="F43" i="23"/>
  <c r="G42" i="23"/>
  <c r="F42" i="23"/>
  <c r="G41" i="23"/>
  <c r="F41" i="23"/>
  <c r="G40" i="23"/>
  <c r="F40" i="23"/>
  <c r="G39" i="23"/>
  <c r="F39" i="23"/>
  <c r="G38" i="23"/>
  <c r="F38" i="23"/>
  <c r="G37" i="23"/>
  <c r="F37" i="23"/>
  <c r="G36" i="23"/>
  <c r="F36" i="23"/>
  <c r="G35" i="23"/>
  <c r="F35" i="23"/>
  <c r="G34" i="23"/>
  <c r="F34" i="23"/>
  <c r="G33" i="23"/>
  <c r="F33" i="23"/>
  <c r="I32" i="23"/>
  <c r="H32" i="23"/>
  <c r="G32" i="23"/>
  <c r="F32" i="23"/>
  <c r="I31" i="23"/>
  <c r="H31" i="23"/>
  <c r="G31" i="23"/>
  <c r="F31" i="23"/>
  <c r="I30" i="23"/>
  <c r="H30" i="23"/>
  <c r="F30" i="23"/>
  <c r="I29" i="23"/>
  <c r="N13" i="23"/>
  <c r="H29" i="23"/>
  <c r="M13" i="23"/>
  <c r="F29" i="23"/>
  <c r="I28" i="23"/>
  <c r="H28" i="23"/>
  <c r="F28" i="23"/>
  <c r="I27" i="23"/>
  <c r="N12" i="23"/>
  <c r="H27" i="23"/>
  <c r="M12" i="23"/>
  <c r="F27" i="23"/>
  <c r="I26" i="23"/>
  <c r="H26" i="23"/>
  <c r="F26" i="23"/>
  <c r="I25" i="23"/>
  <c r="N11" i="23"/>
  <c r="H25" i="23"/>
  <c r="F25" i="23"/>
  <c r="I24" i="23"/>
  <c r="H24" i="23"/>
  <c r="F24" i="23"/>
  <c r="I23" i="23"/>
  <c r="N10" i="23" s="1"/>
  <c r="H23" i="23"/>
  <c r="F23" i="23"/>
  <c r="I22" i="23"/>
  <c r="H22" i="23"/>
  <c r="F22" i="23"/>
  <c r="I21" i="23"/>
  <c r="N9" i="23" s="1"/>
  <c r="H21" i="23"/>
  <c r="F21" i="23"/>
  <c r="B106" i="24" s="1"/>
  <c r="I20" i="23"/>
  <c r="H20" i="23"/>
  <c r="F20" i="23"/>
  <c r="I19" i="23"/>
  <c r="N8" i="23" s="1"/>
  <c r="H19" i="23"/>
  <c r="M8" i="23"/>
  <c r="F19" i="23"/>
  <c r="I18" i="23"/>
  <c r="H18" i="23"/>
  <c r="F18" i="23"/>
  <c r="I17" i="23"/>
  <c r="N7" i="23"/>
  <c r="H17" i="23"/>
  <c r="F17" i="23"/>
  <c r="B104" i="24" s="1"/>
  <c r="I16" i="23"/>
  <c r="H16" i="23"/>
  <c r="F16" i="23"/>
  <c r="I15" i="23"/>
  <c r="N6" i="23" s="1"/>
  <c r="H15" i="23"/>
  <c r="M6" i="23"/>
  <c r="F15" i="23"/>
  <c r="B103" i="24" s="1"/>
  <c r="N14" i="23"/>
  <c r="M14" i="23"/>
  <c r="I14" i="23"/>
  <c r="H14" i="23"/>
  <c r="F14" i="23"/>
  <c r="I13" i="23"/>
  <c r="H13" i="23"/>
  <c r="F13" i="23"/>
  <c r="I12" i="23"/>
  <c r="H12" i="23"/>
  <c r="F12" i="23"/>
  <c r="M11" i="23"/>
  <c r="M10" i="23"/>
  <c r="M9" i="23"/>
  <c r="G9" i="23"/>
  <c r="M7" i="23"/>
  <c r="N5" i="23"/>
  <c r="M5" i="23"/>
  <c r="A108" i="22"/>
  <c r="A107" i="22"/>
  <c r="A106" i="22"/>
  <c r="A105" i="22"/>
  <c r="A104" i="22"/>
  <c r="A103" i="22"/>
  <c r="A102" i="22"/>
  <c r="B4" i="22"/>
  <c r="B113" i="22"/>
  <c r="G100" i="22"/>
  <c r="G112" i="22" s="1"/>
  <c r="G111" i="22"/>
  <c r="F100" i="22"/>
  <c r="F110" i="22" s="1"/>
  <c r="E100" i="22"/>
  <c r="E111" i="22" s="1"/>
  <c r="E112" i="22"/>
  <c r="D100" i="22"/>
  <c r="D111" i="22" s="1"/>
  <c r="C100" i="22"/>
  <c r="C111" i="22"/>
  <c r="G51" i="21"/>
  <c r="G50" i="21"/>
  <c r="F50" i="21"/>
  <c r="G49" i="21"/>
  <c r="F49" i="21"/>
  <c r="G48" i="21"/>
  <c r="F48" i="21"/>
  <c r="G47" i="21"/>
  <c r="F47" i="21"/>
  <c r="G46" i="21"/>
  <c r="F46" i="21"/>
  <c r="G45" i="21"/>
  <c r="F45" i="21"/>
  <c r="G44" i="21"/>
  <c r="F44" i="21"/>
  <c r="G43" i="21"/>
  <c r="F43" i="21"/>
  <c r="G42" i="21"/>
  <c r="F42" i="21"/>
  <c r="G41" i="21"/>
  <c r="F41" i="21"/>
  <c r="G40" i="21"/>
  <c r="F40" i="21"/>
  <c r="G39" i="21"/>
  <c r="F39" i="21"/>
  <c r="G38" i="21"/>
  <c r="F38" i="21"/>
  <c r="G37" i="21"/>
  <c r="F37" i="21"/>
  <c r="G36" i="21"/>
  <c r="F36" i="21"/>
  <c r="G35" i="21"/>
  <c r="F35" i="21"/>
  <c r="G34" i="21"/>
  <c r="F34" i="21"/>
  <c r="G33" i="21"/>
  <c r="F33" i="21"/>
  <c r="I32" i="21"/>
  <c r="H32" i="21"/>
  <c r="G32" i="21"/>
  <c r="F32" i="21"/>
  <c r="I31" i="21"/>
  <c r="H31" i="21"/>
  <c r="G31" i="21"/>
  <c r="G9" i="21"/>
  <c r="F31" i="21"/>
  <c r="H30" i="21"/>
  <c r="F30" i="21"/>
  <c r="H29" i="21"/>
  <c r="M13" i="21" s="1"/>
  <c r="F29" i="21"/>
  <c r="H28" i="21"/>
  <c r="F28" i="21"/>
  <c r="H27" i="21"/>
  <c r="F27" i="21"/>
  <c r="H26" i="21"/>
  <c r="H25" i="21"/>
  <c r="M11" i="21"/>
  <c r="H24" i="21"/>
  <c r="H23" i="21"/>
  <c r="M10" i="21"/>
  <c r="H22" i="21"/>
  <c r="H21" i="21"/>
  <c r="M9" i="21" s="1"/>
  <c r="H20" i="21"/>
  <c r="N8" i="21"/>
  <c r="H19" i="21"/>
  <c r="H18" i="21"/>
  <c r="H17" i="21"/>
  <c r="B104" i="22"/>
  <c r="H16" i="21"/>
  <c r="H15" i="21"/>
  <c r="N14" i="21"/>
  <c r="M14" i="21"/>
  <c r="H14" i="21"/>
  <c r="H13" i="21"/>
  <c r="M12" i="21"/>
  <c r="H12" i="21"/>
  <c r="M5" i="21"/>
  <c r="M8" i="21"/>
  <c r="M7" i="21"/>
  <c r="M6" i="21"/>
  <c r="B109" i="20"/>
  <c r="A111" i="20"/>
  <c r="A110" i="20"/>
  <c r="A109" i="20"/>
  <c r="A108" i="20"/>
  <c r="A107" i="20"/>
  <c r="A106" i="20"/>
  <c r="A105" i="20"/>
  <c r="A104" i="20"/>
  <c r="A103" i="20"/>
  <c r="A102" i="20"/>
  <c r="B4" i="20"/>
  <c r="B113" i="20"/>
  <c r="F113" i="20"/>
  <c r="B112" i="20"/>
  <c r="F112" i="20" s="1"/>
  <c r="G100" i="20"/>
  <c r="F100" i="20"/>
  <c r="E100" i="20"/>
  <c r="E113" i="20" s="1"/>
  <c r="D100" i="20"/>
  <c r="D113" i="20" s="1"/>
  <c r="C100" i="20"/>
  <c r="G51" i="19"/>
  <c r="G50" i="19"/>
  <c r="F50" i="19"/>
  <c r="G49" i="19"/>
  <c r="F49" i="19"/>
  <c r="G48" i="19"/>
  <c r="F48" i="19"/>
  <c r="G47" i="19"/>
  <c r="F47" i="19"/>
  <c r="G46" i="19"/>
  <c r="F46" i="19"/>
  <c r="G45" i="19"/>
  <c r="F45" i="19"/>
  <c r="G44" i="19"/>
  <c r="F44" i="19"/>
  <c r="G43" i="19"/>
  <c r="F43" i="19"/>
  <c r="G42" i="19"/>
  <c r="F42" i="19"/>
  <c r="G41" i="19"/>
  <c r="F41" i="19"/>
  <c r="G40" i="19"/>
  <c r="F40" i="19"/>
  <c r="G39" i="19"/>
  <c r="F39" i="19"/>
  <c r="G38" i="19"/>
  <c r="F38" i="19"/>
  <c r="G37" i="19"/>
  <c r="F37" i="19"/>
  <c r="G36" i="19"/>
  <c r="F36" i="19"/>
  <c r="G35" i="19"/>
  <c r="F35" i="19"/>
  <c r="G34" i="19"/>
  <c r="F34" i="19"/>
  <c r="G33" i="19"/>
  <c r="F33" i="19"/>
  <c r="I32" i="19"/>
  <c r="H32" i="19"/>
  <c r="G32" i="19"/>
  <c r="F32" i="19"/>
  <c r="I31" i="19"/>
  <c r="H31" i="19"/>
  <c r="G31" i="19"/>
  <c r="G9" i="19"/>
  <c r="F31" i="19"/>
  <c r="B111" i="20" s="1"/>
  <c r="I30" i="19"/>
  <c r="H30" i="19"/>
  <c r="F30" i="19"/>
  <c r="I29" i="19"/>
  <c r="N13" i="19"/>
  <c r="H29" i="19"/>
  <c r="M13" i="19"/>
  <c r="F29" i="19"/>
  <c r="B110" i="20"/>
  <c r="G110" i="20" s="1"/>
  <c r="I28" i="19"/>
  <c r="H28" i="19"/>
  <c r="F28" i="19"/>
  <c r="I27" i="19"/>
  <c r="H27" i="19"/>
  <c r="F27" i="19"/>
  <c r="I26" i="19"/>
  <c r="H26" i="19"/>
  <c r="F26" i="19"/>
  <c r="I25" i="19"/>
  <c r="H25" i="19"/>
  <c r="M11" i="19"/>
  <c r="F25" i="19"/>
  <c r="B108" i="20" s="1"/>
  <c r="I24" i="19"/>
  <c r="H24" i="19"/>
  <c r="F24" i="19"/>
  <c r="I23" i="19"/>
  <c r="N10" i="19" s="1"/>
  <c r="H23" i="19"/>
  <c r="M10" i="19"/>
  <c r="F23" i="19"/>
  <c r="B107" i="20" s="1"/>
  <c r="I22" i="19"/>
  <c r="H22" i="19"/>
  <c r="F22" i="19"/>
  <c r="I21" i="19"/>
  <c r="N9" i="19" s="1"/>
  <c r="H21" i="19"/>
  <c r="M9" i="19"/>
  <c r="F21" i="19"/>
  <c r="B106" i="20"/>
  <c r="F106" i="20" s="1"/>
  <c r="I20" i="19"/>
  <c r="H20" i="19"/>
  <c r="F20" i="19"/>
  <c r="I19" i="19"/>
  <c r="N8" i="19" s="1"/>
  <c r="H19" i="19"/>
  <c r="M8" i="19"/>
  <c r="F19" i="19"/>
  <c r="B105" i="20"/>
  <c r="C105" i="20" s="1"/>
  <c r="I18" i="19"/>
  <c r="H18" i="19"/>
  <c r="F18" i="19"/>
  <c r="I17" i="19"/>
  <c r="N7" i="19" s="1"/>
  <c r="H17" i="19"/>
  <c r="M7" i="19"/>
  <c r="F17" i="19"/>
  <c r="B104" i="20" s="1"/>
  <c r="I16" i="19"/>
  <c r="H16" i="19"/>
  <c r="F16" i="19"/>
  <c r="I15" i="19"/>
  <c r="N6" i="19" s="1"/>
  <c r="H15" i="19"/>
  <c r="M6" i="19"/>
  <c r="F15" i="19"/>
  <c r="B103" i="20"/>
  <c r="N14" i="19"/>
  <c r="M14" i="19"/>
  <c r="I14" i="19"/>
  <c r="H14" i="19"/>
  <c r="F14" i="19"/>
  <c r="I13" i="19"/>
  <c r="H13" i="19"/>
  <c r="F13" i="19"/>
  <c r="N12" i="19"/>
  <c r="M12" i="19"/>
  <c r="I12" i="19"/>
  <c r="N5" i="19" s="1"/>
  <c r="H12" i="19"/>
  <c r="M5" i="19"/>
  <c r="F12" i="19"/>
  <c r="B102" i="20" s="1"/>
  <c r="N11" i="19"/>
  <c r="B4" i="18"/>
  <c r="B110" i="18"/>
  <c r="B109" i="18"/>
  <c r="D109" i="18" s="1"/>
  <c r="A110" i="18"/>
  <c r="A109" i="18"/>
  <c r="A108" i="18"/>
  <c r="A107" i="18"/>
  <c r="A106" i="18"/>
  <c r="A105" i="18"/>
  <c r="A104" i="18"/>
  <c r="A103" i="18"/>
  <c r="A102" i="18"/>
  <c r="B113" i="18"/>
  <c r="G100" i="18"/>
  <c r="G113" i="18" s="1"/>
  <c r="F100" i="18"/>
  <c r="F111" i="18" s="1"/>
  <c r="E100" i="18"/>
  <c r="E112" i="18"/>
  <c r="D100" i="18"/>
  <c r="D111" i="18" s="1"/>
  <c r="D112" i="18"/>
  <c r="C100" i="18"/>
  <c r="C112" i="18"/>
  <c r="G51" i="17"/>
  <c r="G50" i="17"/>
  <c r="F50" i="17"/>
  <c r="G49" i="17"/>
  <c r="F49" i="17"/>
  <c r="G48" i="17"/>
  <c r="F48" i="17"/>
  <c r="G47" i="17"/>
  <c r="F47" i="17"/>
  <c r="G46" i="17"/>
  <c r="F46" i="17"/>
  <c r="G45" i="17"/>
  <c r="F45" i="17"/>
  <c r="G44" i="17"/>
  <c r="F44" i="17"/>
  <c r="G43" i="17"/>
  <c r="F43" i="17"/>
  <c r="G42" i="17"/>
  <c r="F42" i="17"/>
  <c r="G41" i="17"/>
  <c r="F41" i="17"/>
  <c r="G40" i="17"/>
  <c r="F40" i="17"/>
  <c r="G39" i="17"/>
  <c r="F39" i="17"/>
  <c r="G38" i="17"/>
  <c r="F38" i="17"/>
  <c r="G37" i="17"/>
  <c r="F37" i="17"/>
  <c r="G36" i="17"/>
  <c r="F36" i="17"/>
  <c r="G35" i="17"/>
  <c r="F35" i="17"/>
  <c r="G34" i="17"/>
  <c r="F34" i="17"/>
  <c r="G33" i="17"/>
  <c r="F33" i="17"/>
  <c r="I32" i="17"/>
  <c r="H32" i="17"/>
  <c r="G32" i="17"/>
  <c r="F32" i="17"/>
  <c r="I31" i="17"/>
  <c r="N14" i="17"/>
  <c r="H31" i="17"/>
  <c r="G31" i="17"/>
  <c r="F31" i="17"/>
  <c r="I30" i="17"/>
  <c r="H30" i="17"/>
  <c r="F30" i="17"/>
  <c r="I29" i="17"/>
  <c r="N13" i="17"/>
  <c r="H29" i="17"/>
  <c r="M13" i="17"/>
  <c r="F29" i="17"/>
  <c r="I28" i="17"/>
  <c r="H28" i="17"/>
  <c r="F28" i="17"/>
  <c r="I27" i="17"/>
  <c r="N12" i="17"/>
  <c r="H27" i="17"/>
  <c r="F27" i="17"/>
  <c r="I26" i="17"/>
  <c r="H26" i="17"/>
  <c r="F26" i="17"/>
  <c r="I25" i="17"/>
  <c r="N11" i="17" s="1"/>
  <c r="H25" i="17"/>
  <c r="M11" i="17"/>
  <c r="F25" i="17"/>
  <c r="B108" i="18" s="1"/>
  <c r="I24" i="17"/>
  <c r="H24" i="17"/>
  <c r="F24" i="17"/>
  <c r="I23" i="17"/>
  <c r="N10" i="17" s="1"/>
  <c r="H23" i="17"/>
  <c r="F23" i="17"/>
  <c r="B107" i="18" s="1"/>
  <c r="I22" i="17"/>
  <c r="H22" i="17"/>
  <c r="F22" i="17"/>
  <c r="I21" i="17"/>
  <c r="N9" i="17" s="1"/>
  <c r="H21" i="17"/>
  <c r="F21" i="17"/>
  <c r="B106" i="18" s="1"/>
  <c r="I20" i="17"/>
  <c r="H20" i="17"/>
  <c r="F20" i="17"/>
  <c r="I19" i="17"/>
  <c r="H19" i="17"/>
  <c r="M8" i="17"/>
  <c r="F19" i="17"/>
  <c r="B105" i="18" s="1"/>
  <c r="I18" i="17"/>
  <c r="H18" i="17"/>
  <c r="F18" i="17"/>
  <c r="I17" i="17"/>
  <c r="N7" i="17"/>
  <c r="H17" i="17"/>
  <c r="M7" i="17"/>
  <c r="F17" i="17"/>
  <c r="B104" i="18" s="1"/>
  <c r="I16" i="17"/>
  <c r="H16" i="17"/>
  <c r="F16" i="17"/>
  <c r="I15" i="17"/>
  <c r="H15" i="17"/>
  <c r="M6" i="17"/>
  <c r="F15" i="17"/>
  <c r="B103" i="18" s="1"/>
  <c r="M14" i="17"/>
  <c r="I14" i="17"/>
  <c r="H14" i="17"/>
  <c r="F14" i="17"/>
  <c r="I13" i="17"/>
  <c r="H13" i="17"/>
  <c r="F13" i="17"/>
  <c r="M12" i="17"/>
  <c r="I12" i="17"/>
  <c r="N5" i="17" s="1"/>
  <c r="H12" i="17"/>
  <c r="M5" i="17"/>
  <c r="F12" i="17"/>
  <c r="B102" i="18" s="1"/>
  <c r="M10" i="17"/>
  <c r="M9" i="17"/>
  <c r="G9" i="17"/>
  <c r="N8" i="17"/>
  <c r="N6" i="17"/>
  <c r="D111" i="24"/>
  <c r="E112" i="28"/>
  <c r="E109" i="22"/>
  <c r="E109" i="26"/>
  <c r="G112" i="26"/>
  <c r="E108" i="28"/>
  <c r="G113" i="28"/>
  <c r="D112" i="30"/>
  <c r="E112" i="26"/>
  <c r="E111" i="28"/>
  <c r="C109" i="30"/>
  <c r="G109" i="30"/>
  <c r="D110" i="30"/>
  <c r="D113" i="30"/>
  <c r="E106" i="30"/>
  <c r="D109" i="30"/>
  <c r="E110" i="30"/>
  <c r="G112" i="30"/>
  <c r="E113" i="30"/>
  <c r="G110" i="30"/>
  <c r="G113" i="30"/>
  <c r="D108" i="28"/>
  <c r="D112" i="28"/>
  <c r="D110" i="28"/>
  <c r="F112" i="28"/>
  <c r="C108" i="28"/>
  <c r="E110" i="28"/>
  <c r="C113" i="28"/>
  <c r="C109" i="26"/>
  <c r="G109" i="26"/>
  <c r="E110" i="26"/>
  <c r="C112" i="26"/>
  <c r="E113" i="26"/>
  <c r="F109" i="26"/>
  <c r="C110" i="26"/>
  <c r="C113" i="26"/>
  <c r="F108" i="24"/>
  <c r="C108" i="24"/>
  <c r="F111" i="24"/>
  <c r="G112" i="24"/>
  <c r="F112" i="24"/>
  <c r="F110" i="24"/>
  <c r="D112" i="24"/>
  <c r="F109" i="22"/>
  <c r="C110" i="22"/>
  <c r="G110" i="22"/>
  <c r="C109" i="22"/>
  <c r="G109" i="22"/>
  <c r="E110" i="22"/>
  <c r="C112" i="22"/>
  <c r="C110" i="20"/>
  <c r="C113" i="20"/>
  <c r="G113" i="20"/>
  <c r="E111" i="18"/>
  <c r="E113" i="18"/>
  <c r="C111" i="18"/>
  <c r="G111" i="18"/>
  <c r="C113" i="18"/>
  <c r="B106" i="14"/>
  <c r="B103" i="16"/>
  <c r="A108" i="16"/>
  <c r="A107" i="16"/>
  <c r="A106" i="16"/>
  <c r="A105" i="16"/>
  <c r="A104" i="16"/>
  <c r="A103" i="16"/>
  <c r="A102" i="16"/>
  <c r="B4" i="16"/>
  <c r="B113" i="16"/>
  <c r="G100" i="16"/>
  <c r="G112" i="16" s="1"/>
  <c r="F100" i="16"/>
  <c r="F111" i="16"/>
  <c r="E100" i="16"/>
  <c r="E108" i="16" s="1"/>
  <c r="D100" i="16"/>
  <c r="D112" i="16" s="1"/>
  <c r="C100" i="16"/>
  <c r="C109" i="16" s="1"/>
  <c r="G51" i="15"/>
  <c r="G50" i="15"/>
  <c r="F50" i="15"/>
  <c r="G49" i="15"/>
  <c r="F49" i="15"/>
  <c r="G48" i="15"/>
  <c r="F48" i="15"/>
  <c r="G47" i="15"/>
  <c r="F47" i="15"/>
  <c r="G46" i="15"/>
  <c r="F46" i="15"/>
  <c r="G45" i="15"/>
  <c r="F45" i="15"/>
  <c r="G44" i="15"/>
  <c r="F44" i="15"/>
  <c r="G43" i="15"/>
  <c r="F43" i="15"/>
  <c r="G42" i="15"/>
  <c r="F42" i="15"/>
  <c r="G41" i="15"/>
  <c r="F41" i="15"/>
  <c r="G40" i="15"/>
  <c r="F40" i="15"/>
  <c r="G39" i="15"/>
  <c r="F39" i="15"/>
  <c r="G38" i="15"/>
  <c r="F38" i="15"/>
  <c r="G37" i="15"/>
  <c r="F37" i="15"/>
  <c r="G36" i="15"/>
  <c r="F36" i="15"/>
  <c r="G35" i="15"/>
  <c r="F35" i="15"/>
  <c r="G34" i="15"/>
  <c r="F34" i="15"/>
  <c r="G33" i="15"/>
  <c r="F33" i="15"/>
  <c r="I32" i="15"/>
  <c r="H32" i="15"/>
  <c r="G32" i="15"/>
  <c r="F32" i="15"/>
  <c r="I31" i="15"/>
  <c r="H31" i="15"/>
  <c r="G31" i="15"/>
  <c r="G9" i="15"/>
  <c r="F31" i="15"/>
  <c r="I30" i="15"/>
  <c r="H30" i="15"/>
  <c r="F30" i="15"/>
  <c r="I29" i="15"/>
  <c r="N13" i="15"/>
  <c r="H29" i="15"/>
  <c r="M13" i="15"/>
  <c r="F29" i="15"/>
  <c r="I28" i="15"/>
  <c r="H28" i="15"/>
  <c r="F28" i="15"/>
  <c r="I27" i="15"/>
  <c r="N12" i="15"/>
  <c r="H27" i="15"/>
  <c r="M12" i="15"/>
  <c r="F27" i="15"/>
  <c r="I26" i="15"/>
  <c r="H26" i="15"/>
  <c r="F26" i="15"/>
  <c r="I25" i="15"/>
  <c r="N11" i="15" s="1"/>
  <c r="H25" i="15"/>
  <c r="F25" i="15"/>
  <c r="I24" i="15"/>
  <c r="H24" i="15"/>
  <c r="F24" i="15"/>
  <c r="I23" i="15"/>
  <c r="H23" i="15"/>
  <c r="F23" i="15"/>
  <c r="B107" i="16"/>
  <c r="I22" i="15"/>
  <c r="H22" i="15"/>
  <c r="F22" i="15"/>
  <c r="I21" i="15"/>
  <c r="N9" i="15" s="1"/>
  <c r="H21" i="15"/>
  <c r="F21" i="15"/>
  <c r="B106" i="16" s="1"/>
  <c r="I20" i="15"/>
  <c r="H20" i="15"/>
  <c r="F20" i="15"/>
  <c r="I19" i="15"/>
  <c r="H19" i="15"/>
  <c r="M8" i="15"/>
  <c r="F19" i="15"/>
  <c r="B105" i="16" s="1"/>
  <c r="I18" i="15"/>
  <c r="H18" i="15"/>
  <c r="F18" i="15"/>
  <c r="I17" i="15"/>
  <c r="H17" i="15"/>
  <c r="M7" i="15"/>
  <c r="F17" i="15"/>
  <c r="B104" i="16" s="1"/>
  <c r="I16" i="15"/>
  <c r="H16" i="15"/>
  <c r="F16" i="15"/>
  <c r="I15" i="15"/>
  <c r="N6" i="15" s="1"/>
  <c r="H15" i="15"/>
  <c r="M6" i="15"/>
  <c r="F15" i="15"/>
  <c r="N14" i="15"/>
  <c r="M14" i="15"/>
  <c r="I14" i="15"/>
  <c r="H14" i="15"/>
  <c r="F14" i="15"/>
  <c r="I13" i="15"/>
  <c r="H13" i="15"/>
  <c r="F13" i="15"/>
  <c r="I12" i="15"/>
  <c r="H12" i="15"/>
  <c r="F12" i="15"/>
  <c r="B102" i="16" s="1"/>
  <c r="M11" i="15"/>
  <c r="N10" i="15"/>
  <c r="M10" i="15"/>
  <c r="M9" i="15"/>
  <c r="N8" i="15"/>
  <c r="N7" i="15"/>
  <c r="N5" i="15"/>
  <c r="M5" i="15"/>
  <c r="A109" i="14"/>
  <c r="A108" i="14"/>
  <c r="A107" i="14"/>
  <c r="A106" i="14"/>
  <c r="A105" i="14"/>
  <c r="A104" i="14"/>
  <c r="A103" i="14"/>
  <c r="A102" i="14"/>
  <c r="B4" i="14"/>
  <c r="B113" i="14"/>
  <c r="G100" i="14"/>
  <c r="G111" i="14" s="1"/>
  <c r="F100" i="14"/>
  <c r="F111" i="14" s="1"/>
  <c r="E100" i="14"/>
  <c r="E112" i="14" s="1"/>
  <c r="D100" i="14"/>
  <c r="D110" i="14" s="1"/>
  <c r="D112" i="14"/>
  <c r="C100" i="14"/>
  <c r="C111" i="14" s="1"/>
  <c r="G51" i="13"/>
  <c r="G50" i="13"/>
  <c r="F50" i="13"/>
  <c r="G49" i="13"/>
  <c r="F49" i="13"/>
  <c r="G48" i="13"/>
  <c r="F48" i="13"/>
  <c r="G47" i="13"/>
  <c r="F47" i="13"/>
  <c r="G46" i="13"/>
  <c r="F46" i="13"/>
  <c r="G45" i="13"/>
  <c r="F45" i="13"/>
  <c r="G44" i="13"/>
  <c r="F44" i="13"/>
  <c r="G43" i="13"/>
  <c r="F43" i="13"/>
  <c r="G42" i="13"/>
  <c r="F42" i="13"/>
  <c r="G41" i="13"/>
  <c r="F41" i="13"/>
  <c r="G40" i="13"/>
  <c r="F40" i="13"/>
  <c r="G39" i="13"/>
  <c r="F39" i="13"/>
  <c r="G38" i="13"/>
  <c r="F38" i="13"/>
  <c r="G37" i="13"/>
  <c r="F37" i="13"/>
  <c r="G36" i="13"/>
  <c r="F36" i="13"/>
  <c r="G35" i="13"/>
  <c r="F35" i="13"/>
  <c r="G34" i="13"/>
  <c r="F34" i="13"/>
  <c r="G33" i="13"/>
  <c r="F33" i="13"/>
  <c r="I32" i="13"/>
  <c r="H32" i="13"/>
  <c r="G32" i="13"/>
  <c r="F32" i="13"/>
  <c r="I31" i="13"/>
  <c r="H31" i="13"/>
  <c r="G31" i="13"/>
  <c r="G9" i="13"/>
  <c r="F31" i="13"/>
  <c r="I30" i="13"/>
  <c r="H30" i="13"/>
  <c r="F30" i="13"/>
  <c r="I29" i="13"/>
  <c r="N13" i="13"/>
  <c r="H29" i="13"/>
  <c r="F29" i="13"/>
  <c r="I28" i="13"/>
  <c r="H28" i="13"/>
  <c r="F28" i="13"/>
  <c r="I27" i="13"/>
  <c r="H27" i="13"/>
  <c r="M12" i="13"/>
  <c r="F27" i="13"/>
  <c r="B109" i="14" s="1"/>
  <c r="I26" i="13"/>
  <c r="H26" i="13"/>
  <c r="F26" i="13"/>
  <c r="I25" i="13"/>
  <c r="H25" i="13"/>
  <c r="F25" i="13"/>
  <c r="B108" i="14" s="1"/>
  <c r="I24" i="13"/>
  <c r="H24" i="13"/>
  <c r="F24" i="13"/>
  <c r="I23" i="13"/>
  <c r="H23" i="13"/>
  <c r="M10" i="13"/>
  <c r="F23" i="13"/>
  <c r="B107" i="14" s="1"/>
  <c r="I22" i="13"/>
  <c r="H22" i="13"/>
  <c r="F22" i="13"/>
  <c r="I21" i="13"/>
  <c r="N9" i="13" s="1"/>
  <c r="H21" i="13"/>
  <c r="F21" i="13"/>
  <c r="I20" i="13"/>
  <c r="H20" i="13"/>
  <c r="F20" i="13"/>
  <c r="I19" i="13"/>
  <c r="N8" i="13" s="1"/>
  <c r="H19" i="13"/>
  <c r="M8" i="13"/>
  <c r="F19" i="13"/>
  <c r="B105" i="14" s="1"/>
  <c r="I18" i="13"/>
  <c r="H18" i="13"/>
  <c r="F18" i="13"/>
  <c r="I17" i="13"/>
  <c r="H17" i="13"/>
  <c r="M7" i="13"/>
  <c r="F17" i="13"/>
  <c r="B104" i="14" s="1"/>
  <c r="I16" i="13"/>
  <c r="H16" i="13"/>
  <c r="F16" i="13"/>
  <c r="I15" i="13"/>
  <c r="N6" i="13" s="1"/>
  <c r="H15" i="13"/>
  <c r="M6" i="13"/>
  <c r="F15" i="13"/>
  <c r="B103" i="14" s="1"/>
  <c r="N14" i="13"/>
  <c r="M14" i="13"/>
  <c r="I14" i="13"/>
  <c r="H14" i="13"/>
  <c r="F14" i="13"/>
  <c r="M13" i="13"/>
  <c r="I13" i="13"/>
  <c r="H13" i="13"/>
  <c r="F13" i="13"/>
  <c r="N12" i="13"/>
  <c r="I12" i="13"/>
  <c r="N5" i="13"/>
  <c r="H12" i="13"/>
  <c r="M5" i="13"/>
  <c r="F12" i="13"/>
  <c r="B102" i="14" s="1"/>
  <c r="N11" i="13"/>
  <c r="M11" i="13"/>
  <c r="N10" i="13"/>
  <c r="M9" i="13"/>
  <c r="N7" i="13"/>
  <c r="B4" i="12"/>
  <c r="A109" i="12"/>
  <c r="A108" i="12"/>
  <c r="A107" i="12"/>
  <c r="A106" i="12"/>
  <c r="A105" i="12"/>
  <c r="A104" i="12"/>
  <c r="A103" i="12"/>
  <c r="A102" i="12"/>
  <c r="B113" i="12"/>
  <c r="G113" i="12" s="1"/>
  <c r="G100" i="12"/>
  <c r="G112" i="12" s="1"/>
  <c r="F100" i="12"/>
  <c r="F110" i="12" s="1"/>
  <c r="E100" i="12"/>
  <c r="E112" i="12" s="1"/>
  <c r="D100" i="12"/>
  <c r="D111" i="12" s="1"/>
  <c r="C100" i="12"/>
  <c r="G51" i="11"/>
  <c r="G50" i="11"/>
  <c r="F50" i="11"/>
  <c r="G49" i="11"/>
  <c r="F49" i="11"/>
  <c r="G48" i="11"/>
  <c r="F48" i="11"/>
  <c r="G47" i="11"/>
  <c r="F47" i="11"/>
  <c r="G46" i="11"/>
  <c r="F46" i="11"/>
  <c r="G45" i="11"/>
  <c r="F45" i="11"/>
  <c r="G44" i="11"/>
  <c r="F44" i="11"/>
  <c r="G43" i="11"/>
  <c r="F43" i="11"/>
  <c r="G42" i="11"/>
  <c r="F42" i="11"/>
  <c r="G41" i="11"/>
  <c r="F41" i="11"/>
  <c r="G40" i="11"/>
  <c r="F40" i="11"/>
  <c r="G39" i="11"/>
  <c r="F39" i="11"/>
  <c r="G38" i="11"/>
  <c r="F38" i="11"/>
  <c r="G37" i="11"/>
  <c r="F37" i="11"/>
  <c r="G36" i="11"/>
  <c r="F36" i="11"/>
  <c r="G35" i="11"/>
  <c r="F35" i="11"/>
  <c r="G34" i="11"/>
  <c r="G9" i="11" s="1"/>
  <c r="F34" i="11"/>
  <c r="G33" i="11"/>
  <c r="F33" i="11"/>
  <c r="I32" i="11"/>
  <c r="H32" i="11"/>
  <c r="G32" i="11"/>
  <c r="F32" i="11"/>
  <c r="I31" i="11"/>
  <c r="N14" i="11" s="1"/>
  <c r="H31" i="11"/>
  <c r="M14" i="11" s="1"/>
  <c r="G31" i="11"/>
  <c r="F31" i="11"/>
  <c r="I30" i="11"/>
  <c r="H30" i="11"/>
  <c r="F30" i="11"/>
  <c r="I29" i="11"/>
  <c r="N13" i="11"/>
  <c r="H29" i="11"/>
  <c r="M13" i="11"/>
  <c r="F29" i="11"/>
  <c r="I28" i="11"/>
  <c r="H28" i="11"/>
  <c r="F28" i="11"/>
  <c r="I27" i="11"/>
  <c r="N12" i="11" s="1"/>
  <c r="H27" i="11"/>
  <c r="M12" i="11" s="1"/>
  <c r="F27" i="11"/>
  <c r="B109" i="12" s="1"/>
  <c r="I26" i="11"/>
  <c r="H26" i="11"/>
  <c r="F26" i="11"/>
  <c r="I25" i="11"/>
  <c r="H25" i="11"/>
  <c r="M11" i="11" s="1"/>
  <c r="F25" i="11"/>
  <c r="B108" i="12" s="1"/>
  <c r="I24" i="11"/>
  <c r="H24" i="11"/>
  <c r="F24" i="11"/>
  <c r="I23" i="11"/>
  <c r="N10" i="11" s="1"/>
  <c r="H23" i="11"/>
  <c r="M10" i="11"/>
  <c r="F23" i="11"/>
  <c r="B107" i="12" s="1"/>
  <c r="I22" i="11"/>
  <c r="H22" i="11"/>
  <c r="F22" i="11"/>
  <c r="I21" i="11"/>
  <c r="N9" i="11" s="1"/>
  <c r="H21" i="11"/>
  <c r="F21" i="11"/>
  <c r="B106" i="12" s="1"/>
  <c r="I20" i="11"/>
  <c r="H20" i="11"/>
  <c r="F20" i="11"/>
  <c r="I19" i="11"/>
  <c r="H19" i="11"/>
  <c r="M8" i="11"/>
  <c r="F19" i="11"/>
  <c r="B105" i="12" s="1"/>
  <c r="I18" i="11"/>
  <c r="H18" i="11"/>
  <c r="F18" i="11"/>
  <c r="I17" i="11"/>
  <c r="N7" i="11"/>
  <c r="H17" i="11"/>
  <c r="M7" i="11"/>
  <c r="F17" i="11"/>
  <c r="B104" i="12" s="1"/>
  <c r="I16" i="11"/>
  <c r="H16" i="11"/>
  <c r="F16" i="11"/>
  <c r="I15" i="11"/>
  <c r="N6" i="11" s="1"/>
  <c r="H15" i="11"/>
  <c r="M6" i="11"/>
  <c r="F15" i="11"/>
  <c r="B103" i="12" s="1"/>
  <c r="I14" i="11"/>
  <c r="H14" i="11"/>
  <c r="F14" i="11"/>
  <c r="I13" i="11"/>
  <c r="H13" i="11"/>
  <c r="F13" i="11"/>
  <c r="I12" i="11"/>
  <c r="N5" i="11" s="1"/>
  <c r="H12" i="11"/>
  <c r="F12" i="11"/>
  <c r="B102" i="12" s="1"/>
  <c r="N11" i="11"/>
  <c r="M9" i="11"/>
  <c r="N8" i="11"/>
  <c r="M5" i="11"/>
  <c r="A108" i="10"/>
  <c r="A107" i="10"/>
  <c r="A106" i="10"/>
  <c r="A105" i="10"/>
  <c r="A104" i="10"/>
  <c r="A103" i="10"/>
  <c r="A102" i="10"/>
  <c r="B4" i="10"/>
  <c r="B113" i="10"/>
  <c r="F113" i="10" s="1"/>
  <c r="E112" i="10"/>
  <c r="F109" i="10"/>
  <c r="G100" i="10"/>
  <c r="G113" i="10" s="1"/>
  <c r="G110" i="10"/>
  <c r="F100" i="10"/>
  <c r="E100" i="10"/>
  <c r="E110" i="10"/>
  <c r="D100" i="10"/>
  <c r="D109" i="10" s="1"/>
  <c r="C100" i="10"/>
  <c r="C109" i="10" s="1"/>
  <c r="G51" i="9"/>
  <c r="G50" i="9"/>
  <c r="F50" i="9"/>
  <c r="G49" i="9"/>
  <c r="F49" i="9"/>
  <c r="G48" i="9"/>
  <c r="F48" i="9"/>
  <c r="G47" i="9"/>
  <c r="F47" i="9"/>
  <c r="G46" i="9"/>
  <c r="F46" i="9"/>
  <c r="G45" i="9"/>
  <c r="F45" i="9"/>
  <c r="G44" i="9"/>
  <c r="F44" i="9"/>
  <c r="G43" i="9"/>
  <c r="F43" i="9"/>
  <c r="G42" i="9"/>
  <c r="F42" i="9"/>
  <c r="G41" i="9"/>
  <c r="F41" i="9"/>
  <c r="G40" i="9"/>
  <c r="F40" i="9"/>
  <c r="G39" i="9"/>
  <c r="F39" i="9"/>
  <c r="G38" i="9"/>
  <c r="F38" i="9"/>
  <c r="G37" i="9"/>
  <c r="F37" i="9"/>
  <c r="G36" i="9"/>
  <c r="F36" i="9"/>
  <c r="G35" i="9"/>
  <c r="F35" i="9"/>
  <c r="G34" i="9"/>
  <c r="F34" i="9"/>
  <c r="G33" i="9"/>
  <c r="F33" i="9"/>
  <c r="I32" i="9"/>
  <c r="H32" i="9"/>
  <c r="G32" i="9"/>
  <c r="F32" i="9"/>
  <c r="I31" i="9"/>
  <c r="N14" i="9" s="1"/>
  <c r="H31" i="9"/>
  <c r="M14" i="9" s="1"/>
  <c r="G31" i="9"/>
  <c r="F31" i="9"/>
  <c r="I30" i="9"/>
  <c r="H30" i="9"/>
  <c r="F30" i="9"/>
  <c r="I29" i="9"/>
  <c r="N13" i="9" s="1"/>
  <c r="H29" i="9"/>
  <c r="M13" i="9"/>
  <c r="F29" i="9"/>
  <c r="I28" i="9"/>
  <c r="H28" i="9"/>
  <c r="F28" i="9"/>
  <c r="I27" i="9"/>
  <c r="N12" i="9" s="1"/>
  <c r="H27" i="9"/>
  <c r="M12" i="9"/>
  <c r="F27" i="9"/>
  <c r="I26" i="9"/>
  <c r="H26" i="9"/>
  <c r="F26" i="9"/>
  <c r="I25" i="9"/>
  <c r="N11" i="9" s="1"/>
  <c r="H25" i="9"/>
  <c r="M11" i="9"/>
  <c r="F25" i="9"/>
  <c r="B108" i="10" s="1"/>
  <c r="I24" i="9"/>
  <c r="H24" i="9"/>
  <c r="F24" i="9"/>
  <c r="I23" i="9"/>
  <c r="N10" i="9" s="1"/>
  <c r="H23" i="9"/>
  <c r="F23" i="9"/>
  <c r="B107" i="10"/>
  <c r="I22" i="9"/>
  <c r="H22" i="9"/>
  <c r="F22" i="9"/>
  <c r="I21" i="9"/>
  <c r="N9" i="9" s="1"/>
  <c r="H21" i="9"/>
  <c r="M9" i="9" s="1"/>
  <c r="F21" i="9"/>
  <c r="B106" i="10"/>
  <c r="I20" i="9"/>
  <c r="H20" i="9"/>
  <c r="F20" i="9"/>
  <c r="I19" i="9"/>
  <c r="N8" i="9" s="1"/>
  <c r="H19" i="9"/>
  <c r="M8" i="9"/>
  <c r="F19" i="9"/>
  <c r="B105" i="10"/>
  <c r="I18" i="9"/>
  <c r="H18" i="9"/>
  <c r="F18" i="9"/>
  <c r="I17" i="9"/>
  <c r="N7" i="9" s="1"/>
  <c r="H17" i="9"/>
  <c r="M7" i="9"/>
  <c r="F17" i="9"/>
  <c r="B104" i="10" s="1"/>
  <c r="I16" i="9"/>
  <c r="H16" i="9"/>
  <c r="F16" i="9"/>
  <c r="I15" i="9"/>
  <c r="N6" i="9" s="1"/>
  <c r="H15" i="9"/>
  <c r="M6" i="9"/>
  <c r="F15" i="9"/>
  <c r="B103" i="10" s="1"/>
  <c r="I14" i="9"/>
  <c r="H14" i="9"/>
  <c r="F14" i="9"/>
  <c r="I13" i="9"/>
  <c r="H13" i="9"/>
  <c r="F13" i="9"/>
  <c r="I12" i="9"/>
  <c r="N5" i="9" s="1"/>
  <c r="H12" i="9"/>
  <c r="F12" i="9"/>
  <c r="B102" i="10"/>
  <c r="M10" i="9"/>
  <c r="G9" i="9"/>
  <c r="M5" i="9"/>
  <c r="G113" i="14"/>
  <c r="F103" i="16"/>
  <c r="E111" i="12"/>
  <c r="C112" i="14"/>
  <c r="E111" i="10"/>
  <c r="G110" i="14"/>
  <c r="G112" i="14"/>
  <c r="F110" i="16"/>
  <c r="F113" i="16"/>
  <c r="F109" i="16"/>
  <c r="F108" i="16"/>
  <c r="F112" i="16"/>
  <c r="E111" i="14"/>
  <c r="F110" i="14"/>
  <c r="E110" i="12"/>
  <c r="F111" i="12"/>
  <c r="C111" i="12"/>
  <c r="G111" i="12"/>
  <c r="F112" i="12"/>
  <c r="C112" i="12"/>
  <c r="C110" i="12"/>
  <c r="C112" i="10"/>
  <c r="E113" i="10"/>
  <c r="E109" i="10"/>
  <c r="F110" i="10"/>
  <c r="C111" i="10"/>
  <c r="G111" i="10"/>
  <c r="D112" i="10"/>
  <c r="F112" i="10"/>
  <c r="F111" i="10"/>
  <c r="C110" i="10"/>
  <c r="A107" i="8"/>
  <c r="A106" i="8"/>
  <c r="A105" i="8"/>
  <c r="A104" i="8"/>
  <c r="A103" i="8"/>
  <c r="A102" i="8"/>
  <c r="A101" i="8"/>
  <c r="G99" i="8"/>
  <c r="G108" i="8"/>
  <c r="F99" i="8"/>
  <c r="F108" i="8"/>
  <c r="E99" i="8"/>
  <c r="E108" i="8"/>
  <c r="D99" i="8"/>
  <c r="D108" i="8"/>
  <c r="C99" i="8"/>
  <c r="C108" i="8"/>
  <c r="B3" i="8"/>
  <c r="B3" i="7"/>
  <c r="G44" i="7"/>
  <c r="G43" i="7"/>
  <c r="F43" i="7"/>
  <c r="G42" i="7"/>
  <c r="F42" i="7"/>
  <c r="G41" i="7"/>
  <c r="F41" i="7"/>
  <c r="G40" i="7"/>
  <c r="F40"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I25" i="7"/>
  <c r="H25" i="7"/>
  <c r="G25" i="7"/>
  <c r="F25" i="7"/>
  <c r="N12" i="7"/>
  <c r="I23" i="7"/>
  <c r="N9" i="7"/>
  <c r="H23" i="7"/>
  <c r="M9" i="7"/>
  <c r="F23" i="7"/>
  <c r="B107" i="8"/>
  <c r="E107" i="8"/>
  <c r="I22" i="7"/>
  <c r="H22" i="7"/>
  <c r="F22" i="7"/>
  <c r="I21" i="7"/>
  <c r="N8" i="7"/>
  <c r="H21" i="7"/>
  <c r="M8" i="7"/>
  <c r="F21" i="7"/>
  <c r="B106" i="8"/>
  <c r="I20" i="7"/>
  <c r="H20" i="7"/>
  <c r="F20" i="7"/>
  <c r="I19" i="7"/>
  <c r="N7" i="7"/>
  <c r="H19" i="7"/>
  <c r="M7" i="7"/>
  <c r="F19" i="7"/>
  <c r="B105" i="8"/>
  <c r="I18" i="7"/>
  <c r="H18" i="7"/>
  <c r="F18" i="7"/>
  <c r="I17" i="7"/>
  <c r="N6" i="7"/>
  <c r="H17" i="7"/>
  <c r="M6" i="7"/>
  <c r="F17" i="7"/>
  <c r="B104" i="8"/>
  <c r="F104" i="8"/>
  <c r="I16" i="7"/>
  <c r="H16" i="7"/>
  <c r="F16" i="7"/>
  <c r="I15" i="7"/>
  <c r="N5" i="7"/>
  <c r="H15" i="7"/>
  <c r="M5" i="7"/>
  <c r="F15" i="7"/>
  <c r="B103" i="8"/>
  <c r="E103" i="8"/>
  <c r="I14" i="7"/>
  <c r="H14" i="7"/>
  <c r="F14" i="7"/>
  <c r="I13" i="7"/>
  <c r="N4" i="7"/>
  <c r="H13" i="7"/>
  <c r="M4" i="7"/>
  <c r="F13" i="7"/>
  <c r="B102" i="8"/>
  <c r="M12" i="7"/>
  <c r="I12" i="7"/>
  <c r="H12" i="7"/>
  <c r="F12" i="7"/>
  <c r="I11" i="7"/>
  <c r="H11" i="7"/>
  <c r="F11" i="7"/>
  <c r="I10" i="7"/>
  <c r="N3" i="7"/>
  <c r="H10" i="7"/>
  <c r="F10" i="7"/>
  <c r="B101" i="8"/>
  <c r="M3" i="7"/>
  <c r="C26" i="1"/>
  <c r="C25" i="1"/>
  <c r="C24" i="1"/>
  <c r="C23" i="1"/>
  <c r="C22" i="1"/>
  <c r="C21" i="1"/>
  <c r="C20" i="1"/>
  <c r="C19" i="1"/>
  <c r="C18" i="1"/>
  <c r="C17" i="1"/>
  <c r="C16" i="1"/>
  <c r="C15" i="1"/>
  <c r="C14" i="1"/>
  <c r="C13" i="1"/>
  <c r="E102" i="8"/>
  <c r="G109" i="8"/>
  <c r="E110" i="8"/>
  <c r="G101" i="8"/>
  <c r="G105" i="8"/>
  <c r="D110" i="8"/>
  <c r="D106" i="8"/>
  <c r="E106" i="8"/>
  <c r="D102" i="8"/>
  <c r="C104" i="8"/>
  <c r="G104" i="8"/>
  <c r="D101" i="8"/>
  <c r="F103" i="8"/>
  <c r="D105" i="8"/>
  <c r="F107" i="8"/>
  <c r="D109" i="8"/>
  <c r="E101" i="8"/>
  <c r="F102" i="8"/>
  <c r="C103" i="8"/>
  <c r="G103" i="8"/>
  <c r="D104" i="8"/>
  <c r="E105" i="8"/>
  <c r="F106" i="8"/>
  <c r="C107" i="8"/>
  <c r="G107" i="8"/>
  <c r="E109" i="8"/>
  <c r="F110" i="8"/>
  <c r="F101" i="8"/>
  <c r="C102" i="8"/>
  <c r="G102" i="8"/>
  <c r="D103" i="8"/>
  <c r="E104" i="8"/>
  <c r="F105" i="8"/>
  <c r="C106" i="8"/>
  <c r="G106" i="8"/>
  <c r="D107" i="8"/>
  <c r="F109" i="8"/>
  <c r="C110" i="8"/>
  <c r="G110" i="8"/>
  <c r="C101" i="8"/>
  <c r="C105" i="8"/>
  <c r="C109" i="8"/>
  <c r="N2" i="7"/>
  <c r="C3" i="5"/>
  <c r="B111" i="4"/>
  <c r="B2" i="5"/>
  <c r="F48" i="3"/>
  <c r="F47" i="3"/>
  <c r="F46" i="3"/>
  <c r="F45" i="3"/>
  <c r="F44" i="3"/>
  <c r="F43" i="3"/>
  <c r="F42" i="3"/>
  <c r="F41" i="3"/>
  <c r="F40" i="3"/>
  <c r="F39" i="3"/>
  <c r="F38" i="3"/>
  <c r="F37" i="3"/>
  <c r="F36" i="3"/>
  <c r="F35" i="3"/>
  <c r="F34" i="3"/>
  <c r="F33" i="3"/>
  <c r="B112" i="8"/>
  <c r="G112" i="8"/>
  <c r="F32" i="3"/>
  <c r="F31" i="3"/>
  <c r="B111" i="8"/>
  <c r="E111" i="8"/>
  <c r="F30" i="3"/>
  <c r="F29" i="3"/>
  <c r="B110" i="4"/>
  <c r="F110" i="4" s="1"/>
  <c r="F28" i="3"/>
  <c r="F27" i="3"/>
  <c r="B109" i="4"/>
  <c r="D109" i="4" s="1"/>
  <c r="F26" i="3"/>
  <c r="F25" i="3"/>
  <c r="B108" i="4" s="1"/>
  <c r="F24" i="3"/>
  <c r="F23" i="3"/>
  <c r="B107" i="4"/>
  <c r="E107" i="4" s="1"/>
  <c r="F22" i="3"/>
  <c r="F21" i="3"/>
  <c r="B106" i="4"/>
  <c r="G106" i="4" s="1"/>
  <c r="F20" i="3"/>
  <c r="F19" i="3"/>
  <c r="B105" i="4" s="1"/>
  <c r="F18" i="3"/>
  <c r="F17" i="3"/>
  <c r="B104" i="4" s="1"/>
  <c r="F16" i="3"/>
  <c r="F15" i="3"/>
  <c r="B103" i="4" s="1"/>
  <c r="F14" i="3"/>
  <c r="F13" i="3"/>
  <c r="B102" i="4" s="1"/>
  <c r="F12" i="3"/>
  <c r="F11" i="3"/>
  <c r="F10" i="3"/>
  <c r="B101" i="4" s="1"/>
  <c r="M12" i="3"/>
  <c r="M11" i="3"/>
  <c r="M10" i="3"/>
  <c r="M9" i="3"/>
  <c r="M8" i="3"/>
  <c r="M7" i="3"/>
  <c r="M6" i="3"/>
  <c r="M5" i="3"/>
  <c r="M4" i="3"/>
  <c r="I30" i="3"/>
  <c r="H30" i="3"/>
  <c r="I29" i="3"/>
  <c r="N12" i="3"/>
  <c r="H29" i="3"/>
  <c r="I28" i="3"/>
  <c r="H28" i="3"/>
  <c r="I27" i="3"/>
  <c r="N11" i="3" s="1"/>
  <c r="H27" i="3"/>
  <c r="I26" i="3"/>
  <c r="H26" i="3"/>
  <c r="I25" i="3"/>
  <c r="N10" i="3"/>
  <c r="H25" i="3"/>
  <c r="I24" i="3"/>
  <c r="H24" i="3"/>
  <c r="I23" i="3"/>
  <c r="N9" i="3"/>
  <c r="H23" i="3"/>
  <c r="I22" i="3"/>
  <c r="H22" i="3"/>
  <c r="I21" i="3"/>
  <c r="N8" i="3" s="1"/>
  <c r="H21" i="3"/>
  <c r="I20" i="3"/>
  <c r="H20" i="3"/>
  <c r="I19" i="3"/>
  <c r="N7" i="3"/>
  <c r="H19" i="3"/>
  <c r="I18" i="3"/>
  <c r="H18" i="3"/>
  <c r="I17" i="3"/>
  <c r="N6" i="3" s="1"/>
  <c r="H17" i="3"/>
  <c r="I16" i="3"/>
  <c r="H16" i="3"/>
  <c r="I15" i="3"/>
  <c r="N5" i="3"/>
  <c r="H15" i="3"/>
  <c r="I14" i="3"/>
  <c r="H14" i="3"/>
  <c r="I13" i="3"/>
  <c r="N4" i="3" s="1"/>
  <c r="H13" i="3"/>
  <c r="I12" i="3"/>
  <c r="H12" i="3"/>
  <c r="I11" i="3"/>
  <c r="H11" i="3"/>
  <c r="I10" i="3"/>
  <c r="N3" i="3"/>
  <c r="M3" i="3"/>
  <c r="G99" i="4"/>
  <c r="B3" i="4"/>
  <c r="F99" i="4"/>
  <c r="E99" i="4"/>
  <c r="D99" i="4"/>
  <c r="C99" i="4"/>
  <c r="A111" i="4"/>
  <c r="A110" i="4"/>
  <c r="A109" i="4"/>
  <c r="A108" i="4"/>
  <c r="A107" i="4"/>
  <c r="A106" i="4"/>
  <c r="A105" i="4"/>
  <c r="A104" i="4"/>
  <c r="A103" i="4"/>
  <c r="A102" i="4"/>
  <c r="A101" i="4"/>
  <c r="E112" i="8"/>
  <c r="E100" i="8"/>
  <c r="B6" i="8"/>
  <c r="J13" i="1"/>
  <c r="I13" i="1" s="1"/>
  <c r="C112" i="8"/>
  <c r="F112" i="8"/>
  <c r="C111" i="8"/>
  <c r="D112" i="8"/>
  <c r="B112" i="4"/>
  <c r="D111" i="8"/>
  <c r="F111" i="8"/>
  <c r="G111" i="8"/>
  <c r="G100" i="8"/>
  <c r="B8" i="8"/>
  <c r="H10" i="3"/>
  <c r="D100" i="8"/>
  <c r="B5" i="8"/>
  <c r="F100" i="8"/>
  <c r="B7" i="8"/>
  <c r="C100" i="8"/>
  <c r="B4" i="8"/>
  <c r="G49" i="3"/>
  <c r="G48" i="3"/>
  <c r="G47" i="3"/>
  <c r="G46" i="3"/>
  <c r="G45" i="3"/>
  <c r="G44" i="3"/>
  <c r="G43" i="3"/>
  <c r="G42" i="3"/>
  <c r="G41" i="3"/>
  <c r="G40" i="3"/>
  <c r="G39" i="3"/>
  <c r="G38" i="3"/>
  <c r="G37" i="3"/>
  <c r="G36" i="3"/>
  <c r="G35" i="3"/>
  <c r="G34" i="3"/>
  <c r="G33" i="3"/>
  <c r="G32" i="3"/>
  <c r="G31" i="3"/>
  <c r="G30" i="3"/>
  <c r="G29" i="3"/>
  <c r="E111" i="4"/>
  <c r="F111" i="4"/>
  <c r="D111" i="4"/>
  <c r="G111" i="4"/>
  <c r="C111" i="4"/>
  <c r="D112" i="4"/>
  <c r="G112" i="4"/>
  <c r="C112" i="4"/>
  <c r="F112" i="4"/>
  <c r="E112" i="4"/>
  <c r="G110" i="4"/>
  <c r="C107" i="4"/>
  <c r="G7" i="3"/>
  <c r="H13" i="1" l="1"/>
  <c r="F108" i="32"/>
  <c r="F112" i="32"/>
  <c r="C111" i="32"/>
  <c r="C109" i="32"/>
  <c r="F113" i="32"/>
  <c r="C110" i="32"/>
  <c r="C108" i="32"/>
  <c r="F110" i="32"/>
  <c r="G104" i="32"/>
  <c r="C113" i="32"/>
  <c r="G108" i="32"/>
  <c r="E112" i="32"/>
  <c r="G113" i="32"/>
  <c r="G109" i="32"/>
  <c r="F106" i="32"/>
  <c r="G112" i="32"/>
  <c r="D109" i="32"/>
  <c r="D113" i="32"/>
  <c r="D108" i="32"/>
  <c r="E104" i="32"/>
  <c r="G111" i="34"/>
  <c r="D110" i="34"/>
  <c r="D111" i="34"/>
  <c r="G110" i="34"/>
  <c r="D109" i="34"/>
  <c r="E109" i="34"/>
  <c r="D113" i="34"/>
  <c r="G109" i="34"/>
  <c r="E112" i="34"/>
  <c r="C109" i="34"/>
  <c r="C113" i="34"/>
  <c r="C111" i="34"/>
  <c r="C110" i="34"/>
  <c r="F110" i="34"/>
  <c r="F102" i="34"/>
  <c r="C113" i="30"/>
  <c r="C111" i="30"/>
  <c r="C110" i="30"/>
  <c r="F112" i="30"/>
  <c r="F109" i="30"/>
  <c r="F113" i="30"/>
  <c r="D107" i="30"/>
  <c r="G107" i="28"/>
  <c r="C110" i="28"/>
  <c r="C111" i="28"/>
  <c r="C107" i="28"/>
  <c r="E107" i="28"/>
  <c r="D109" i="28"/>
  <c r="F113" i="28"/>
  <c r="G111" i="28"/>
  <c r="G109" i="28"/>
  <c r="E103" i="28"/>
  <c r="E104" i="28"/>
  <c r="G110" i="28"/>
  <c r="F111" i="28"/>
  <c r="F107" i="28"/>
  <c r="D111" i="28"/>
  <c r="F103" i="28"/>
  <c r="F108" i="28"/>
  <c r="G112" i="28"/>
  <c r="D113" i="28"/>
  <c r="F110" i="28"/>
  <c r="D109" i="26"/>
  <c r="G108" i="26"/>
  <c r="G113" i="26"/>
  <c r="D110" i="26"/>
  <c r="E106" i="26"/>
  <c r="D111" i="26"/>
  <c r="D113" i="26"/>
  <c r="F113" i="26"/>
  <c r="E108" i="26"/>
  <c r="F112" i="26"/>
  <c r="D103" i="26"/>
  <c r="F111" i="26"/>
  <c r="G113" i="24"/>
  <c r="C110" i="24"/>
  <c r="D108" i="24"/>
  <c r="D109" i="24"/>
  <c r="G110" i="24"/>
  <c r="C102" i="24"/>
  <c r="G108" i="24"/>
  <c r="C111" i="24"/>
  <c r="G105" i="24"/>
  <c r="E113" i="24"/>
  <c r="D102" i="24"/>
  <c r="C113" i="24"/>
  <c r="E105" i="24"/>
  <c r="C112" i="24"/>
  <c r="D113" i="24"/>
  <c r="E109" i="24"/>
  <c r="E112" i="24"/>
  <c r="E110" i="24"/>
  <c r="C109" i="24"/>
  <c r="D105" i="24"/>
  <c r="E108" i="24"/>
  <c r="G111" i="24"/>
  <c r="E107" i="24"/>
  <c r="D112" i="22"/>
  <c r="F113" i="22"/>
  <c r="F112" i="22"/>
  <c r="D109" i="22"/>
  <c r="G113" i="22"/>
  <c r="C113" i="22"/>
  <c r="D110" i="22"/>
  <c r="F111" i="22"/>
  <c r="E113" i="22"/>
  <c r="G103" i="22"/>
  <c r="G105" i="22"/>
  <c r="D113" i="22"/>
  <c r="F102" i="22"/>
  <c r="C112" i="20"/>
  <c r="D105" i="20"/>
  <c r="F110" i="20"/>
  <c r="G112" i="20"/>
  <c r="D112" i="20"/>
  <c r="F105" i="20"/>
  <c r="E112" i="20"/>
  <c r="D103" i="20"/>
  <c r="E109" i="20"/>
  <c r="G112" i="18"/>
  <c r="D113" i="18"/>
  <c r="F112" i="18"/>
  <c r="G110" i="18"/>
  <c r="D110" i="18"/>
  <c r="F113" i="18"/>
  <c r="D110" i="16"/>
  <c r="D109" i="16"/>
  <c r="D108" i="16"/>
  <c r="D113" i="16"/>
  <c r="C112" i="16"/>
  <c r="G113" i="16"/>
  <c r="D111" i="16"/>
  <c r="E113" i="16"/>
  <c r="C108" i="16"/>
  <c r="G109" i="16"/>
  <c r="C113" i="16"/>
  <c r="G108" i="16"/>
  <c r="E111" i="16"/>
  <c r="C110" i="16"/>
  <c r="C103" i="16"/>
  <c r="E109" i="16"/>
  <c r="G111" i="16"/>
  <c r="E110" i="16"/>
  <c r="E112" i="16"/>
  <c r="C111" i="16"/>
  <c r="E107" i="16"/>
  <c r="G110" i="16"/>
  <c r="E103" i="16"/>
  <c r="C113" i="14"/>
  <c r="E113" i="14"/>
  <c r="E106" i="14"/>
  <c r="C110" i="14"/>
  <c r="E110" i="14"/>
  <c r="D113" i="14"/>
  <c r="F113" i="14"/>
  <c r="F112" i="14"/>
  <c r="D111" i="14"/>
  <c r="D106" i="12"/>
  <c r="E108" i="12"/>
  <c r="E107" i="12"/>
  <c r="E113" i="12"/>
  <c r="G110" i="12"/>
  <c r="F113" i="12"/>
  <c r="D110" i="12"/>
  <c r="C113" i="12"/>
  <c r="D113" i="12"/>
  <c r="D112" i="12"/>
  <c r="D113" i="10"/>
  <c r="C113" i="10"/>
  <c r="G109" i="10"/>
  <c r="G112" i="10"/>
  <c r="D110" i="10"/>
  <c r="D111" i="10"/>
  <c r="G107" i="10"/>
  <c r="D107" i="10"/>
  <c r="G102" i="10"/>
  <c r="D105" i="10"/>
  <c r="E106" i="10"/>
  <c r="G106" i="22"/>
  <c r="C106" i="22"/>
  <c r="D103" i="22"/>
  <c r="D106" i="34"/>
  <c r="C102" i="34"/>
  <c r="D102" i="34"/>
  <c r="G106" i="34"/>
  <c r="F106" i="34"/>
  <c r="F104" i="32"/>
  <c r="D104" i="32"/>
  <c r="C106" i="32"/>
  <c r="E102" i="32"/>
  <c r="F102" i="32"/>
  <c r="D102" i="32"/>
  <c r="D103" i="30"/>
  <c r="C106" i="30"/>
  <c r="G103" i="30"/>
  <c r="G106" i="30"/>
  <c r="F103" i="30"/>
  <c r="F106" i="30"/>
  <c r="F104" i="28"/>
  <c r="G103" i="28"/>
  <c r="C103" i="28"/>
  <c r="G104" i="28"/>
  <c r="D104" i="28"/>
  <c r="D103" i="28"/>
  <c r="D106" i="26"/>
  <c r="G106" i="26"/>
  <c r="E103" i="26"/>
  <c r="C106" i="26"/>
  <c r="C103" i="26"/>
  <c r="F106" i="26"/>
  <c r="F102" i="24"/>
  <c r="E102" i="24"/>
  <c r="C105" i="22"/>
  <c r="F106" i="22"/>
  <c r="G107" i="22"/>
  <c r="D107" i="22"/>
  <c r="F107" i="22"/>
  <c r="E107" i="22"/>
  <c r="C107" i="22"/>
  <c r="E103" i="22"/>
  <c r="C103" i="22"/>
  <c r="D106" i="22"/>
  <c r="F103" i="22"/>
  <c r="E106" i="22"/>
  <c r="D110" i="20"/>
  <c r="G103" i="20"/>
  <c r="F103" i="20"/>
  <c r="C103" i="20"/>
  <c r="E103" i="20"/>
  <c r="E110" i="18"/>
  <c r="F110" i="18"/>
  <c r="F109" i="18"/>
  <c r="G109" i="18"/>
  <c r="D103" i="16"/>
  <c r="F106" i="14"/>
  <c r="G106" i="14"/>
  <c r="D107" i="12"/>
  <c r="E106" i="12"/>
  <c r="G106" i="12"/>
  <c r="F107" i="10"/>
  <c r="C107" i="10"/>
  <c r="E107" i="10"/>
  <c r="G106" i="10"/>
  <c r="E104" i="10"/>
  <c r="F104" i="10"/>
  <c r="G103" i="10"/>
  <c r="E103" i="10"/>
  <c r="D103" i="10"/>
  <c r="F103" i="10"/>
  <c r="C103" i="10"/>
  <c r="N3" i="9"/>
  <c r="C4" i="5" s="1"/>
  <c r="J14" i="1" s="1"/>
  <c r="I14" i="1" s="1"/>
  <c r="D108" i="10"/>
  <c r="E108" i="10"/>
  <c r="C108" i="10"/>
  <c r="G108" i="10"/>
  <c r="F106" i="10"/>
  <c r="E102" i="10"/>
  <c r="F102" i="10"/>
  <c r="F105" i="10"/>
  <c r="C104" i="10"/>
  <c r="F108" i="10"/>
  <c r="E105" i="10"/>
  <c r="G104" i="10"/>
  <c r="D106" i="10"/>
  <c r="C102" i="10"/>
  <c r="C106" i="10"/>
  <c r="D102" i="10"/>
  <c r="D104" i="10"/>
  <c r="C105" i="10"/>
  <c r="G105" i="10"/>
  <c r="D110" i="4"/>
  <c r="C110" i="4"/>
  <c r="G109" i="4"/>
  <c r="F109" i="4"/>
  <c r="C109" i="4"/>
  <c r="F107" i="4"/>
  <c r="D105" i="4"/>
  <c r="C105" i="4"/>
  <c r="G105" i="4"/>
  <c r="F105" i="4"/>
  <c r="E105" i="4"/>
  <c r="E102" i="4"/>
  <c r="F102" i="4"/>
  <c r="E110" i="4"/>
  <c r="E109" i="4"/>
  <c r="C108" i="4"/>
  <c r="E108" i="4"/>
  <c r="D108" i="4"/>
  <c r="F108" i="4"/>
  <c r="G108" i="4"/>
  <c r="G107" i="4"/>
  <c r="D107" i="4"/>
  <c r="D106" i="4"/>
  <c r="C106" i="4"/>
  <c r="F106" i="4"/>
  <c r="E106" i="4"/>
  <c r="G104" i="4"/>
  <c r="D104" i="4"/>
  <c r="C104" i="4"/>
  <c r="E104" i="4"/>
  <c r="F104" i="4"/>
  <c r="F103" i="4"/>
  <c r="C103" i="4"/>
  <c r="E103" i="4"/>
  <c r="D103" i="4"/>
  <c r="G103" i="4"/>
  <c r="N2" i="3"/>
  <c r="C2" i="5" s="1"/>
  <c r="J12" i="1" s="1"/>
  <c r="H12" i="1" s="1"/>
  <c r="D102" i="4"/>
  <c r="G102" i="4"/>
  <c r="C102" i="4"/>
  <c r="G101" i="4"/>
  <c r="F101" i="4"/>
  <c r="C101" i="4"/>
  <c r="D101" i="4"/>
  <c r="E101" i="4"/>
  <c r="G108" i="34"/>
  <c r="D108" i="34"/>
  <c r="C108" i="34"/>
  <c r="E108" i="34"/>
  <c r="F108" i="34"/>
  <c r="C107" i="34"/>
  <c r="F107" i="34"/>
  <c r="E107" i="34"/>
  <c r="G107" i="34"/>
  <c r="D107" i="34"/>
  <c r="C106" i="34"/>
  <c r="G105" i="34"/>
  <c r="F105" i="34"/>
  <c r="E105" i="34"/>
  <c r="D105" i="34"/>
  <c r="C105" i="34"/>
  <c r="F104" i="34"/>
  <c r="C104" i="34"/>
  <c r="E104" i="34"/>
  <c r="G104" i="34"/>
  <c r="D104" i="34"/>
  <c r="N4" i="33"/>
  <c r="C16" i="5" s="1"/>
  <c r="J26" i="1" s="1"/>
  <c r="G103" i="34"/>
  <c r="F103" i="34"/>
  <c r="D103" i="34"/>
  <c r="E103" i="34"/>
  <c r="C103" i="34"/>
  <c r="E102" i="34"/>
  <c r="G107" i="32"/>
  <c r="C107" i="32"/>
  <c r="D107" i="32"/>
  <c r="F107" i="32"/>
  <c r="E107" i="32"/>
  <c r="E106" i="32"/>
  <c r="D106" i="32"/>
  <c r="G106" i="32"/>
  <c r="E105" i="32"/>
  <c r="C105" i="32"/>
  <c r="G105" i="32"/>
  <c r="D105" i="32"/>
  <c r="F105" i="32"/>
  <c r="C104" i="32"/>
  <c r="C103" i="32"/>
  <c r="G103" i="32"/>
  <c r="F103" i="32"/>
  <c r="D103" i="32"/>
  <c r="E103" i="32"/>
  <c r="N4" i="31"/>
  <c r="C15" i="5" s="1"/>
  <c r="J25" i="1" s="1"/>
  <c r="I25" i="1" s="1"/>
  <c r="G102" i="32"/>
  <c r="G108" i="30"/>
  <c r="E108" i="30"/>
  <c r="D108" i="30"/>
  <c r="F108" i="30"/>
  <c r="C108" i="30"/>
  <c r="G107" i="30"/>
  <c r="F107" i="30"/>
  <c r="C107" i="30"/>
  <c r="E107" i="30"/>
  <c r="C105" i="30"/>
  <c r="D105" i="30"/>
  <c r="E105" i="30"/>
  <c r="G105" i="30"/>
  <c r="F105" i="30"/>
  <c r="N4" i="29"/>
  <c r="C14" i="5" s="1"/>
  <c r="J24" i="1" s="1"/>
  <c r="I24" i="1" s="1"/>
  <c r="D104" i="30"/>
  <c r="G104" i="30"/>
  <c r="C104" i="30"/>
  <c r="F104" i="30"/>
  <c r="E104" i="30"/>
  <c r="C103" i="30"/>
  <c r="F102" i="30"/>
  <c r="E102" i="30"/>
  <c r="C102" i="30"/>
  <c r="D102" i="30"/>
  <c r="G102" i="30"/>
  <c r="H24" i="1"/>
  <c r="G106" i="28"/>
  <c r="D106" i="28"/>
  <c r="F106" i="28"/>
  <c r="C106" i="28"/>
  <c r="E106" i="28"/>
  <c r="F105" i="28"/>
  <c r="G105" i="28"/>
  <c r="C105" i="28"/>
  <c r="D105" i="28"/>
  <c r="E105" i="28"/>
  <c r="C104" i="28"/>
  <c r="N4" i="27"/>
  <c r="C13" i="5" s="1"/>
  <c r="J23" i="1" s="1"/>
  <c r="I23" i="1" s="1"/>
  <c r="D102" i="28"/>
  <c r="F102" i="28"/>
  <c r="G102" i="28"/>
  <c r="E102" i="28"/>
  <c r="C102" i="28"/>
  <c r="C108" i="26"/>
  <c r="F108" i="26"/>
  <c r="D108" i="26"/>
  <c r="F107" i="26"/>
  <c r="D107" i="26"/>
  <c r="E107" i="26"/>
  <c r="C107" i="26"/>
  <c r="G107" i="26"/>
  <c r="F105" i="26"/>
  <c r="E105" i="26"/>
  <c r="C105" i="26"/>
  <c r="G105" i="26"/>
  <c r="D105" i="26"/>
  <c r="F104" i="26"/>
  <c r="G104" i="26"/>
  <c r="E104" i="26"/>
  <c r="D104" i="26"/>
  <c r="C104" i="26"/>
  <c r="G103" i="26"/>
  <c r="F103" i="26"/>
  <c r="N4" i="25"/>
  <c r="C12" i="5" s="1"/>
  <c r="J22" i="1" s="1"/>
  <c r="F102" i="26"/>
  <c r="C102" i="26"/>
  <c r="D102" i="26"/>
  <c r="E102" i="26"/>
  <c r="G102" i="26"/>
  <c r="D107" i="24"/>
  <c r="G107" i="24"/>
  <c r="G106" i="24"/>
  <c r="F106" i="24"/>
  <c r="C106" i="24"/>
  <c r="D106" i="24"/>
  <c r="E106" i="24"/>
  <c r="N4" i="23"/>
  <c r="C11" i="5" s="1"/>
  <c r="J21" i="1" s="1"/>
  <c r="F105" i="24"/>
  <c r="C105" i="24"/>
  <c r="G104" i="24"/>
  <c r="F104" i="24"/>
  <c r="E104" i="24"/>
  <c r="C104" i="24"/>
  <c r="D104" i="24"/>
  <c r="F103" i="24"/>
  <c r="G103" i="24"/>
  <c r="E103" i="24"/>
  <c r="D103" i="24"/>
  <c r="C103" i="24"/>
  <c r="G102" i="24"/>
  <c r="E108" i="22"/>
  <c r="D108" i="22"/>
  <c r="G108" i="22"/>
  <c r="C108" i="22"/>
  <c r="F108" i="22"/>
  <c r="F105" i="22"/>
  <c r="D105" i="22"/>
  <c r="E105" i="22"/>
  <c r="F104" i="22"/>
  <c r="E104" i="22"/>
  <c r="D104" i="22"/>
  <c r="C104" i="22"/>
  <c r="G104" i="22"/>
  <c r="O4" i="21"/>
  <c r="C10" i="5" s="1"/>
  <c r="J20" i="1" s="1"/>
  <c r="C102" i="22"/>
  <c r="E102" i="22"/>
  <c r="G102" i="22"/>
  <c r="D102" i="22"/>
  <c r="E111" i="20"/>
  <c r="C111" i="20"/>
  <c r="D111" i="20"/>
  <c r="G111" i="20"/>
  <c r="F111" i="20"/>
  <c r="E110" i="20"/>
  <c r="D109" i="20"/>
  <c r="G109" i="20"/>
  <c r="C109" i="20"/>
  <c r="F109" i="20"/>
  <c r="E108" i="20"/>
  <c r="G108" i="20"/>
  <c r="D108" i="20"/>
  <c r="C108" i="20"/>
  <c r="F108" i="20"/>
  <c r="C107" i="20"/>
  <c r="E107" i="20"/>
  <c r="F107" i="20"/>
  <c r="D107" i="20"/>
  <c r="G107" i="20"/>
  <c r="D106" i="20"/>
  <c r="G106" i="20"/>
  <c r="E106" i="20"/>
  <c r="C106" i="20"/>
  <c r="E105" i="20"/>
  <c r="G105" i="20"/>
  <c r="C104" i="20"/>
  <c r="G104" i="20"/>
  <c r="D104" i="20"/>
  <c r="F104" i="20"/>
  <c r="E104" i="20"/>
  <c r="N4" i="19"/>
  <c r="C9" i="5" s="1"/>
  <c r="J19" i="1" s="1"/>
  <c r="E102" i="20"/>
  <c r="F102" i="20"/>
  <c r="C102" i="20"/>
  <c r="D102" i="20"/>
  <c r="G102" i="20"/>
  <c r="C110" i="18"/>
  <c r="C109" i="18"/>
  <c r="E109" i="18"/>
  <c r="E108" i="18"/>
  <c r="F108" i="18"/>
  <c r="D108" i="18"/>
  <c r="C108" i="18"/>
  <c r="G108" i="18"/>
  <c r="C107" i="18"/>
  <c r="G107" i="18"/>
  <c r="F107" i="18"/>
  <c r="D107" i="18"/>
  <c r="E107" i="18"/>
  <c r="G106" i="18"/>
  <c r="D106" i="18"/>
  <c r="F106" i="18"/>
  <c r="C106" i="18"/>
  <c r="E106" i="18"/>
  <c r="C105" i="18"/>
  <c r="E105" i="18"/>
  <c r="D105" i="18"/>
  <c r="G105" i="18"/>
  <c r="F105" i="18"/>
  <c r="D104" i="18"/>
  <c r="G104" i="18"/>
  <c r="E104" i="18"/>
  <c r="C104" i="18"/>
  <c r="F104" i="18"/>
  <c r="E103" i="18"/>
  <c r="G103" i="18"/>
  <c r="F103" i="18"/>
  <c r="D103" i="18"/>
  <c r="C103" i="18"/>
  <c r="N4" i="17"/>
  <c r="C8" i="5" s="1"/>
  <c r="J18" i="1" s="1"/>
  <c r="F102" i="18"/>
  <c r="G102" i="18"/>
  <c r="E102" i="18"/>
  <c r="C102" i="18"/>
  <c r="D102" i="18"/>
  <c r="F107" i="16"/>
  <c r="D107" i="16"/>
  <c r="G107" i="16"/>
  <c r="C107" i="16"/>
  <c r="D106" i="16"/>
  <c r="C106" i="16"/>
  <c r="F106" i="16"/>
  <c r="G106" i="16"/>
  <c r="E106" i="16"/>
  <c r="G105" i="16"/>
  <c r="E105" i="16"/>
  <c r="D105" i="16"/>
  <c r="F105" i="16"/>
  <c r="C105" i="16"/>
  <c r="G104" i="16"/>
  <c r="E104" i="16"/>
  <c r="C104" i="16"/>
  <c r="D104" i="16"/>
  <c r="F104" i="16"/>
  <c r="N4" i="15"/>
  <c r="C7" i="5" s="1"/>
  <c r="J17" i="1" s="1"/>
  <c r="G103" i="16"/>
  <c r="F102" i="16"/>
  <c r="C102" i="16"/>
  <c r="D102" i="16"/>
  <c r="E102" i="16"/>
  <c r="G102" i="16"/>
  <c r="G109" i="14"/>
  <c r="C109" i="14"/>
  <c r="F109" i="14"/>
  <c r="D109" i="14"/>
  <c r="E109" i="14"/>
  <c r="E108" i="14"/>
  <c r="G108" i="14"/>
  <c r="F108" i="14"/>
  <c r="C108" i="14"/>
  <c r="D108" i="14"/>
  <c r="D107" i="14"/>
  <c r="E107" i="14"/>
  <c r="C107" i="14"/>
  <c r="F107" i="14"/>
  <c r="G107" i="14"/>
  <c r="C106" i="14"/>
  <c r="D106" i="14"/>
  <c r="D105" i="14"/>
  <c r="C105" i="14"/>
  <c r="E105" i="14"/>
  <c r="F105" i="14"/>
  <c r="G105" i="14"/>
  <c r="C104" i="14"/>
  <c r="E104" i="14"/>
  <c r="G104" i="14"/>
  <c r="F104" i="14"/>
  <c r="D104" i="14"/>
  <c r="G103" i="14"/>
  <c r="F103" i="14"/>
  <c r="C103" i="14"/>
  <c r="E103" i="14"/>
  <c r="D103" i="14"/>
  <c r="N4" i="13"/>
  <c r="C6" i="5" s="1"/>
  <c r="J16" i="1" s="1"/>
  <c r="E102" i="14"/>
  <c r="F102" i="14"/>
  <c r="C102" i="14"/>
  <c r="D102" i="14"/>
  <c r="G102" i="14"/>
  <c r="G109" i="12"/>
  <c r="F109" i="12"/>
  <c r="E109" i="12"/>
  <c r="C109" i="12"/>
  <c r="D109" i="12"/>
  <c r="C108" i="12"/>
  <c r="F108" i="12"/>
  <c r="D108" i="12"/>
  <c r="G108" i="12"/>
  <c r="G107" i="12"/>
  <c r="C107" i="12"/>
  <c r="F107" i="12"/>
  <c r="C106" i="12"/>
  <c r="F106" i="12"/>
  <c r="F105" i="12"/>
  <c r="E105" i="12"/>
  <c r="D105" i="12"/>
  <c r="C105" i="12"/>
  <c r="G105" i="12"/>
  <c r="D104" i="12"/>
  <c r="F104" i="12"/>
  <c r="C104" i="12"/>
  <c r="G104" i="12"/>
  <c r="E104" i="12"/>
  <c r="D103" i="12"/>
  <c r="E103" i="12"/>
  <c r="F103" i="12"/>
  <c r="C103" i="12"/>
  <c r="G103" i="12"/>
  <c r="N4" i="11"/>
  <c r="C5" i="5" s="1"/>
  <c r="J15" i="1" s="1"/>
  <c r="E102" i="12"/>
  <c r="C102" i="12"/>
  <c r="G102" i="12"/>
  <c r="D102" i="12"/>
  <c r="F102" i="12"/>
  <c r="C101" i="32" l="1"/>
  <c r="B5" i="32" s="1"/>
  <c r="C101" i="22"/>
  <c r="B5" i="22" s="1"/>
  <c r="F101" i="22"/>
  <c r="B8" i="22" s="1"/>
  <c r="E101" i="22"/>
  <c r="B7" i="22" s="1"/>
  <c r="F101" i="34"/>
  <c r="B8" i="34" s="1"/>
  <c r="H26" i="1"/>
  <c r="I26" i="1"/>
  <c r="E101" i="32"/>
  <c r="B7" i="32" s="1"/>
  <c r="D101" i="32"/>
  <c r="B6" i="32" s="1"/>
  <c r="F101" i="32"/>
  <c r="B8" i="32" s="1"/>
  <c r="G101" i="28"/>
  <c r="B9" i="28" s="1"/>
  <c r="H22" i="1"/>
  <c r="I22" i="1"/>
  <c r="E101" i="24"/>
  <c r="B7" i="24" s="1"/>
  <c r="F101" i="24"/>
  <c r="B8" i="24" s="1"/>
  <c r="H21" i="1"/>
  <c r="I21" i="1"/>
  <c r="I20" i="1"/>
  <c r="H20" i="1"/>
  <c r="H19" i="1"/>
  <c r="I19" i="1"/>
  <c r="H18" i="1"/>
  <c r="I18" i="1"/>
  <c r="G101" i="18"/>
  <c r="B9" i="18" s="1"/>
  <c r="D101" i="16"/>
  <c r="B6" i="16" s="1"/>
  <c r="H17" i="1"/>
  <c r="I17" i="1"/>
  <c r="D101" i="14"/>
  <c r="B6" i="14" s="1"/>
  <c r="H16" i="1"/>
  <c r="I16" i="1"/>
  <c r="I15" i="1"/>
  <c r="H15" i="1"/>
  <c r="H14" i="1"/>
  <c r="E101" i="10"/>
  <c r="B7" i="10" s="1"/>
  <c r="G101" i="10"/>
  <c r="B9" i="10" s="1"/>
  <c r="C101" i="10"/>
  <c r="B5" i="10" s="1"/>
  <c r="F101" i="10"/>
  <c r="B8" i="10" s="1"/>
  <c r="D101" i="10"/>
  <c r="B6" i="10" s="1"/>
  <c r="I12" i="1"/>
  <c r="F100" i="4"/>
  <c r="B7" i="4" s="1"/>
  <c r="C100" i="4"/>
  <c r="B4" i="4" s="1"/>
  <c r="E100" i="4"/>
  <c r="B6" i="4" s="1"/>
  <c r="D100" i="4"/>
  <c r="B5" i="4" s="1"/>
  <c r="G100" i="4"/>
  <c r="B8" i="4" s="1"/>
  <c r="C101" i="34"/>
  <c r="B5" i="34" s="1"/>
  <c r="D101" i="34"/>
  <c r="B6" i="34" s="1"/>
  <c r="G101" i="34"/>
  <c r="B9" i="34" s="1"/>
  <c r="E101" i="34"/>
  <c r="B7" i="34" s="1"/>
  <c r="H25" i="1"/>
  <c r="G101" i="32"/>
  <c r="B9" i="32" s="1"/>
  <c r="C101" i="30"/>
  <c r="B5" i="30" s="1"/>
  <c r="E101" i="30"/>
  <c r="B7" i="30" s="1"/>
  <c r="G101" i="30"/>
  <c r="B9" i="30" s="1"/>
  <c r="F101" i="30"/>
  <c r="B8" i="30" s="1"/>
  <c r="D101" i="30"/>
  <c r="B6" i="30" s="1"/>
  <c r="F101" i="28"/>
  <c r="B8" i="28" s="1"/>
  <c r="C101" i="28"/>
  <c r="B5" i="28" s="1"/>
  <c r="D101" i="28"/>
  <c r="B6" i="28" s="1"/>
  <c r="E101" i="28"/>
  <c r="B7" i="28" s="1"/>
  <c r="H23" i="1"/>
  <c r="E101" i="26"/>
  <c r="B7" i="26" s="1"/>
  <c r="G101" i="26"/>
  <c r="B9" i="26" s="1"/>
  <c r="F101" i="26"/>
  <c r="B8" i="26" s="1"/>
  <c r="D101" i="26"/>
  <c r="B6" i="26" s="1"/>
  <c r="C101" i="26"/>
  <c r="B5" i="26" s="1"/>
  <c r="G101" i="24"/>
  <c r="B9" i="24" s="1"/>
  <c r="D101" i="24"/>
  <c r="B6" i="24" s="1"/>
  <c r="C101" i="24"/>
  <c r="B5" i="24" s="1"/>
  <c r="D101" i="22"/>
  <c r="B6" i="22" s="1"/>
  <c r="G101" i="22"/>
  <c r="B9" i="22" s="1"/>
  <c r="G101" i="20"/>
  <c r="B9" i="20" s="1"/>
  <c r="C101" i="20"/>
  <c r="B5" i="20" s="1"/>
  <c r="F101" i="20"/>
  <c r="B8" i="20" s="1"/>
  <c r="E101" i="20"/>
  <c r="B7" i="20" s="1"/>
  <c r="D101" i="20"/>
  <c r="B6" i="20" s="1"/>
  <c r="C101" i="18"/>
  <c r="B5" i="18" s="1"/>
  <c r="E101" i="18"/>
  <c r="B7" i="18" s="1"/>
  <c r="D101" i="18"/>
  <c r="B6" i="18" s="1"/>
  <c r="F101" i="18"/>
  <c r="B8" i="18" s="1"/>
  <c r="C101" i="16"/>
  <c r="B5" i="16" s="1"/>
  <c r="G101" i="16"/>
  <c r="B9" i="16" s="1"/>
  <c r="F101" i="16"/>
  <c r="B8" i="16" s="1"/>
  <c r="E101" i="16"/>
  <c r="B7" i="16" s="1"/>
  <c r="G101" i="14"/>
  <c r="B9" i="14" s="1"/>
  <c r="F101" i="14"/>
  <c r="B8" i="14" s="1"/>
  <c r="E101" i="14"/>
  <c r="B7" i="14" s="1"/>
  <c r="C101" i="14"/>
  <c r="B5" i="14" s="1"/>
  <c r="F101" i="12"/>
  <c r="B8" i="12" s="1"/>
  <c r="C101" i="12"/>
  <c r="B5" i="12" s="1"/>
  <c r="E101" i="12"/>
  <c r="B7" i="12" s="1"/>
  <c r="G101" i="12"/>
  <c r="B9" i="12" s="1"/>
  <c r="D101" i="12"/>
  <c r="B6" i="12" s="1"/>
</calcChain>
</file>

<file path=xl/sharedStrings.xml><?xml version="1.0" encoding="utf-8"?>
<sst xmlns="http://schemas.openxmlformats.org/spreadsheetml/2006/main" count="591" uniqueCount="275">
  <si>
    <t>Udviser en høj grad af professionel integritet i konsulentgerningen</t>
  </si>
  <si>
    <t>Etik og professionalitet</t>
  </si>
  <si>
    <t>Jeg lever ikke op til denne beskrivelse</t>
  </si>
  <si>
    <t>Jeg lever sjældent op til denne beskrivelse</t>
  </si>
  <si>
    <t>Jeg lever i nogen grad op til denne beskrivelse</t>
  </si>
  <si>
    <t>Jeg lever op til denne beskrivelse</t>
  </si>
  <si>
    <t>Jeg nyder stor tillid hos kunder og samarbejdspartnere</t>
  </si>
  <si>
    <t>Jeg sikrer mig altid et godt aftalegrundlag ved en dialogisk forventningsafklaring</t>
  </si>
  <si>
    <t>Jeg påtager mig udelukkende opgaver, som jeg er kvalificeret til at løse</t>
  </si>
  <si>
    <t>Jeg arbejder målrettet, ansvarligt og loyalt i forhold til aftaler og kundens interesser</t>
  </si>
  <si>
    <t>Mit konsulenthonorar står i rimeligt forhold til de udførte opgaver og det ansvar, jeg påtager mig</t>
  </si>
  <si>
    <t>Jeg opretholder tavshedspligt om væsentlige forhold vedrørende kunder under og efter opgaver</t>
  </si>
  <si>
    <t>Jeg påtager mig ikke samtidig opgaver for indbyrdes konkurrerende kunder på strategiske og/eller potentielt konfliktende områder uden forlods at orientere begge kunder herom og opnå deres accept</t>
  </si>
  <si>
    <t>Udsagn</t>
  </si>
  <si>
    <t>Stort udviklingsområde</t>
  </si>
  <si>
    <t>Udviklingsområde</t>
  </si>
  <si>
    <t>Opmærksomhedsområde</t>
  </si>
  <si>
    <t>Ressourceområde</t>
  </si>
  <si>
    <t>Egen vurdering</t>
  </si>
  <si>
    <t>Jeg sikrer skriftlige aftalevilkår, som afspejler konsulent-ydelsens art, omfang og ansvar, honoraret og kundens øvrige omkostninger i forbindelse med konsulentydelsen</t>
  </si>
  <si>
    <t>Opgave vers. kvalifikationer</t>
  </si>
  <si>
    <t>Opgave vers. pris</t>
  </si>
  <si>
    <t>Tavshedspligt</t>
  </si>
  <si>
    <t>Skriftlige aftalevilkår</t>
  </si>
  <si>
    <t>Jeg sikrer mig, at kunden altid har realistiske forventninger til opgavens resultat</t>
  </si>
  <si>
    <t>Jeg har ikke samarbejdsmæssige relationer eller økonomiske interesser, som påvirker min uafhængighed og objektivitet i rådgivningen og opgaveløsningen</t>
  </si>
  <si>
    <t>Kundens accept af  konkurrerende kunder</t>
  </si>
  <si>
    <t xml:space="preserve">Etik og professionalitet </t>
  </si>
  <si>
    <t>Test</t>
  </si>
  <si>
    <t>Resultat</t>
  </si>
  <si>
    <t>Klik og vælg</t>
  </si>
  <si>
    <t>Tema</t>
  </si>
  <si>
    <t>Tillid kunder/samarbejdspartnere</t>
  </si>
  <si>
    <t>Sikring af aftalegrundlag</t>
  </si>
  <si>
    <t>Målrettet arbejde</t>
  </si>
  <si>
    <t>Relationer og interesser vers. objektivitet</t>
  </si>
  <si>
    <t>Forventningsafstemning</t>
  </si>
  <si>
    <t>Stærkt ressourceområde</t>
  </si>
  <si>
    <t>Analytiske evner og problemløsning</t>
  </si>
  <si>
    <t>Interpersonelle færdigheder</t>
  </si>
  <si>
    <t>Kommunikation</t>
  </si>
  <si>
    <t>Resultatorientering og prioritering</t>
  </si>
  <si>
    <t>Faglig og personlig udvikling</t>
  </si>
  <si>
    <t>Rådgivningsprocessen</t>
  </si>
  <si>
    <t>Ekspertise indenfor ergonomi</t>
  </si>
  <si>
    <t>Projektledelse og styring</t>
  </si>
  <si>
    <t>Kvalitetssikring</t>
  </si>
  <si>
    <t>Partnerskaber og netværker</t>
  </si>
  <si>
    <t>Orientering mod omverden og samfund</t>
  </si>
  <si>
    <t>Branche- og forretningskendskab</t>
  </si>
  <si>
    <t>Viden om konsulentbranchen</t>
  </si>
  <si>
    <t>Salgskompetence</t>
  </si>
  <si>
    <t>Score</t>
  </si>
  <si>
    <t>Analyse, problemløsning og anbefalinger er baseret på et solidt grundlag.</t>
  </si>
  <si>
    <t>Jeg arbejder grundigt, struktureret og disciplineret</t>
  </si>
  <si>
    <t>Jeg anvender systematiske metoder til at generere information, kreative ideer og løsningsforslag alene eller sammen med andre</t>
  </si>
  <si>
    <t>Mine løsningsmuligheder og anbefalinger baseres på research og faktuelle observationer</t>
  </si>
  <si>
    <t>Jeg kan skelne mellem årsager og symptomer i aktivitetsanalyser</t>
  </si>
  <si>
    <t>Jeg evner at balancere mellem systematik og intuition</t>
  </si>
  <si>
    <t>Jeg belyser og undersøger problemer fra flere vinkler og kilder</t>
  </si>
  <si>
    <t>Jeg kan fremvise en historik med gode og kreative løsningsforslag</t>
  </si>
  <si>
    <t>Arbejdsdisciplin</t>
  </si>
  <si>
    <t>Systematik</t>
  </si>
  <si>
    <t>Anbefalinger baseret på facts</t>
  </si>
  <si>
    <t>Skelne mellem årsager og symptomer</t>
  </si>
  <si>
    <t>Systematik- og intuitionsbalancen</t>
  </si>
  <si>
    <t>Data fra flere kilder</t>
  </si>
  <si>
    <t>God løsningshistorik</t>
  </si>
  <si>
    <t>Jeg lever i høj grad op til denne beskrivelse</t>
  </si>
  <si>
    <t>Har en veludviklet samarbejdsevne og forståelse for, hvordan adfærd, aktiviteter og beslutninger påvirker andre.</t>
  </si>
  <si>
    <t>Jeg arbejder effektivt sammen med andre på alle niveauer</t>
  </si>
  <si>
    <t>Jeg tilpasser min stil til situationen</t>
  </si>
  <si>
    <t>Jeg arbejder på at skabe forudsætninger og rammer for et konstruktivt samarbejde</t>
  </si>
  <si>
    <t>Jeg har en bred og lang erfaring i at samarbejde med individer, grupper og/eller organisationer</t>
  </si>
  <si>
    <t>Jeg tager selv initiativ til at opbygge og vedligeholde tillidsfulde relationer til andre</t>
  </si>
  <si>
    <t>Jeg udviser forståelse for interpersonelle processer og dynamik</t>
  </si>
  <si>
    <t>Jeg kan begå mig i forskellige organisations- eller subkulturer</t>
  </si>
  <si>
    <t>Arbejder effektivt</t>
  </si>
  <si>
    <t>Tilpasser stil</t>
  </si>
  <si>
    <t>Arbejde for komstruktivt samarbejde</t>
  </si>
  <si>
    <t>Erfaring</t>
  </si>
  <si>
    <t>Tager initiativ til relationer</t>
  </si>
  <si>
    <t>Forståelse for processer</t>
  </si>
  <si>
    <t>Begå sig overalt</t>
  </si>
  <si>
    <t>Kommunikerer overbevisende og troværdigt og tilpasser formen til ønsket virkning, budskab, modtagere og kultur.</t>
  </si>
  <si>
    <t>Jeg kommunikerer tydeligt, korrekt, præcist og rettidigt i skrift og tale, så modtagerne forstår budskabet</t>
  </si>
  <si>
    <t>Jeg tilpasser kommunikationen til den læringsstil, kunderne har</t>
  </si>
  <si>
    <t>Jeg skaber dynamik og dybde i dialog og samtale</t>
  </si>
  <si>
    <t>Jeg sikrer den gensidige forståelse mellem konsulent og kunde</t>
  </si>
  <si>
    <t>Jeg kan udtrykke og præsentere ideer overbevisende med henblik på at opnå specifikke og ønskede virkninger</t>
  </si>
  <si>
    <t>Jeg lytter og stiller spørgsmål når nødvendigt</t>
  </si>
  <si>
    <t>Jeg er åben og let at læse og forstå</t>
  </si>
  <si>
    <t>Jeg anvender varierede og forskellige kommunikationsformer afhængigt af situationen: skriftligt, mundtligt, e-mail, telefon, ansigt til ansigt, grupper osv.</t>
  </si>
  <si>
    <t>Anvender forskellige kommunikationsformer</t>
  </si>
  <si>
    <t>Kommunikerer så modtagerne forstår budskab</t>
  </si>
  <si>
    <t>Tilpasser kommunikationen</t>
  </si>
  <si>
    <t>Dynamik i dialog</t>
  </si>
  <si>
    <t>Sikrer gensidig forståelse</t>
  </si>
  <si>
    <t>Kommunikere idéer overbevisende</t>
  </si>
  <si>
    <t>Lytter og stiller relevante spørgsmål</t>
  </si>
  <si>
    <t>Er åben</t>
  </si>
  <si>
    <t>Udviser personligt drive, commitment til resultater og fastholder fokus.</t>
  </si>
  <si>
    <t>Jeg balancerer og prioriterer aktiviteter, information, tid og ressourcer på en effektiv måde</t>
  </si>
  <si>
    <t>Jeg lader mig ikke slå ud af modgang og udfordringer.</t>
  </si>
  <si>
    <t>Jeg fremstår entusiastisk, robust og positiv</t>
  </si>
  <si>
    <t>Jeg har stor fysisk energi</t>
  </si>
  <si>
    <t>Jeg opstiller mål for opgaver eller personer og kan nedbryde overordnede mål i mindre med henblik på at skabe fokus for mig selv og andre</t>
  </si>
  <si>
    <t>Jeg følger op på mål</t>
  </si>
  <si>
    <t>Jeg leverer det aftalte til aftalt tid</t>
  </si>
  <si>
    <t>Jeg kan fremvise dokumentation for en række opnåede resultater på tværs af mange situationer og opgaver</t>
  </si>
  <si>
    <t>Prioriterer effektivt</t>
  </si>
  <si>
    <t>Lader sig ikke slå ud</t>
  </si>
  <si>
    <t>Entusiasme</t>
  </si>
  <si>
    <t>Fysisk energi</t>
  </si>
  <si>
    <t>Opstiller mål og delmål</t>
  </si>
  <si>
    <t>Målopfølgning</t>
  </si>
  <si>
    <t>Levering til aftalt tid</t>
  </si>
  <si>
    <t>Dokumentation på resultater</t>
  </si>
  <si>
    <t>Resultatorientering  og -prioritering</t>
  </si>
  <si>
    <t>Arbejder målrettet med sin faglige og personlige udvikling med henblik på at udvikle og skærpe sine kompetencer.</t>
  </si>
  <si>
    <t>Jeg kan dokumentere resultater for sin personlige udvikling og vækst</t>
  </si>
  <si>
    <t>Karrierevalg og jobspring i min konsulent-profession fremstår som bevidste valg</t>
  </si>
  <si>
    <t>Jeg kan fremvise en progression i opgavetyper og jobs set over tid, som afspejler øgede krav og kompleksitet</t>
  </si>
  <si>
    <t>Jeg er god til at balancere egen tid og prioriteter</t>
  </si>
  <si>
    <t>Jeg kan fremvise dokumentation for en række udviklings- og uddannelsesaktiviteter</t>
  </si>
  <si>
    <t>Jeg kender egne styrker og udviklings-områder</t>
  </si>
  <si>
    <t>Jeg opfordrer til og opsøger løbende feedback på min egen praksis og stil</t>
  </si>
  <si>
    <t>Faglig og personlig udvikling'!F22</t>
  </si>
  <si>
    <t>Bevidste valg i karrierevalg</t>
  </si>
  <si>
    <t>Progression i opgavetyper</t>
  </si>
  <si>
    <t>Balance mellem egen tid og prioritet</t>
  </si>
  <si>
    <t>Dokumentation for udvikling</t>
  </si>
  <si>
    <t>Kender egne styrker og udviklingsområder</t>
  </si>
  <si>
    <t>Får løbende feedback</t>
  </si>
  <si>
    <t>Følger en hensigtsmæssig konsulentpraksis og proces, som sikrer høj kvalitet af rådgivningen og opgaveløsningen.</t>
  </si>
  <si>
    <t>Jeg sætter mig ind i kundens organisation, situation og nærmiljø</t>
  </si>
  <si>
    <t>Jeg indsamler, deler og bringer informationer og viden i spil på en for kunden struktureret og relevant måde</t>
  </si>
  <si>
    <t>Jeg afsætter tid og ressourcer til at udfordre, afdække og tydeliggøre kundebehov sammen med kunden for at sikre fælles forståelse</t>
  </si>
  <si>
    <t>Jeg identificerer og formulerer succes-faktorer og forventede resultater sammen med kunden</t>
  </si>
  <si>
    <t>Jeg fokuserer min rådgivning på det, der skaber værdi for kunden</t>
  </si>
  <si>
    <t>Jeg afstemmer løbende forventninger sammen med kunden</t>
  </si>
  <si>
    <t>Jeg udviser en høj grad af kundeorientering; er fleksibel og lydhør</t>
  </si>
  <si>
    <t>Jeg arbejder bevidst og tydeligt ud fra en række best practice grundprincipper for rådgivningsprocessen uanset henvendelsens art og opgavetype</t>
  </si>
  <si>
    <t>Jeg indtager og veksler mellem forskellige konsulentroller (ekspert, mentor, facilitator, coach osv.) afhængigt af opgave og situation</t>
  </si>
  <si>
    <t>Sætter sig ind i kundens organisation</t>
  </si>
  <si>
    <t>Informationer tilpasset kunden</t>
  </si>
  <si>
    <t>Afsætter ressourcer til fælles behovsafdækkelse</t>
  </si>
  <si>
    <t>Formulerer succesfaktorer sammen med kunden</t>
  </si>
  <si>
    <t>Løbende forventningsafstemning</t>
  </si>
  <si>
    <t>Høj grad af kundeorientering</t>
  </si>
  <si>
    <t>Arbejder ud fra "best practice"</t>
  </si>
  <si>
    <t>Veksler mellem forskellige konsulentroller</t>
  </si>
  <si>
    <t>Rådgivning der skaber værdi hos kunden</t>
  </si>
  <si>
    <t>Ekspertise på det ergonomiske område</t>
  </si>
  <si>
    <t>Har stor erfaring med arbejdsmiljørådgivning og demonstrerer spidskompetencer inden for det brede ergonomi-felt, som medfører løsninger til begge parters tilfredsstillelse.</t>
  </si>
  <si>
    <t>Jeg anerkendes af kolleger og kunder som ekspert inden for ergonomi</t>
  </si>
  <si>
    <t>Jeg opsøges af fagfæller og kolleger for råd og vejledning</t>
  </si>
  <si>
    <t>Jeg bidrager til debat om og udvikling af det ergonomiske område</t>
  </si>
  <si>
    <t>Jeg har deltaget i udvikling af én eller flere teknikker, værktøjer eller metoder inden for det ergonomiske område</t>
  </si>
  <si>
    <t>Jeg har bred erfaring fra forskelligartede opgavetyper inden for det ergonomiske område</t>
  </si>
  <si>
    <t>Jeg har mange opgavereferencer indenfor det ergonomiske område</t>
  </si>
  <si>
    <t>Jeg er generelt succesfuld med opgaveløsning inden for det ergonomiske område</t>
  </si>
  <si>
    <t xml:space="preserve">Jeg benytter en passende række af velvalgte og relevante metoder, værktøjer eller teknikker med henblik
på at opnå de ønskede løsninger eller resultater
</t>
  </si>
  <si>
    <t>Jeg besidder (i tillæg til mine spidskompetencer på det ergonomiske område) en række generelle og grundlæggende konsulentfærdigheder og bringer dem i spil, når det er hensigtsmæssigt</t>
  </si>
  <si>
    <t>Jeg besidder (i tillæg til mine spidskompetencer på det ergonomiske område) en generel viden om – og et blik for – alle andre rådgivningsfelter ved arbejdsmiljørådgivning (fx teknisk, kemisk, psykisk arbejdsmiljø)</t>
  </si>
  <si>
    <t>Anerkendes som ekspert</t>
  </si>
  <si>
    <t>Opsøges af kolleger for råd og vejledning</t>
  </si>
  <si>
    <t>Bidrager til udvikling af ergonomi</t>
  </si>
  <si>
    <t>Har udviklet metoder på det ergonomiske område</t>
  </si>
  <si>
    <t>Erfaring fra forskellige ergonomiske  opgavetyper</t>
  </si>
  <si>
    <t>Har mange ergonomiske opgavereferencer</t>
  </si>
  <si>
    <t>Succesfulde løsninger på det ergonomiske område</t>
  </si>
  <si>
    <t>Benytter relevante metoder</t>
  </si>
  <si>
    <t>Besidder generelle og grundlæggende konsulentfærdigheder</t>
  </si>
  <si>
    <t>Besidder generalistviden</t>
  </si>
  <si>
    <t>Projektledelse og -styring</t>
  </si>
  <si>
    <t>Leder, afslutter og afleverer projekter effektivt og til tiden indenfor aftaler om ressourceforbrug og budget.</t>
  </si>
  <si>
    <t>Jeg udarbejder delmål, milepæle, deadlines og budgetter for projektet</t>
  </si>
  <si>
    <t>Jeg samler og organiserer ressourcer, aktiviteter samt projektdeltagere og -team effektivt</t>
  </si>
  <si>
    <t>Jeg benytter situationsafstemte projektledelsesværktøjer og -teknikker med henblik på at højne egen eller projektdeltageres effektivitet</t>
  </si>
  <si>
    <t>Jeg er tilstrækkeligt organiseret og fleksibel til at kunne håndtere og skifte mellem flere parallelt løbende opgaver</t>
  </si>
  <si>
    <t>Jeg arbejder systematisk med risikovurderings- og risikostyringsværktøjer</t>
  </si>
  <si>
    <t>Jeg får meget ud af få ressourcer</t>
  </si>
  <si>
    <t>Jeg har ledet flere komplekse og succesfulde projekter</t>
  </si>
  <si>
    <t>Udarbejder handlingsplan og budgetter for projektet</t>
  </si>
  <si>
    <t>Organiserer ressourcer og aktiviteter effektivt</t>
  </si>
  <si>
    <t>Kan håndtere flere parallelt løbende opgaver</t>
  </si>
  <si>
    <t>Benytter projektledelsesværktøjer for at højne effektiviteten</t>
  </si>
  <si>
    <t>Systematik med risiko-vurderings- og -styringsværktøjer</t>
  </si>
  <si>
    <t>God ressourceanvendelse</t>
  </si>
  <si>
    <t>Succesrig erfaring med komplekse projekter</t>
  </si>
  <si>
    <t>Arbejder systematisk med at sikre høj kvalitet i sin rådgivning og opgaveløsning.</t>
  </si>
  <si>
    <t>Jeg sætter og arbejder efter kvalitetsstandarder</t>
  </si>
  <si>
    <t>Jeg indtænker processer eller aktiviteter i opgaveforløbet til løbende vurdering af kvalitet og tilfredshed med opgaveløsning</t>
  </si>
  <si>
    <t>Jeg evaluerer projekt- og rådgivningsforløb med kunden kvalitativt og/eller kvantitativt samt med samarbejdspartnere og andre relevante interessenter</t>
  </si>
  <si>
    <t>Jeg evaluerer løbende egen konsulentpraksis og opgaveløsning</t>
  </si>
  <si>
    <t>Jeg kan dokumentere kvaliteten i mine hidtidige opgaver og/eller kan fremvise høje kundetilfredshedsvurderinger</t>
  </si>
  <si>
    <t>Jeg uddrager løbende læring og tilpasser forløb, aktiviteter, ydelser, metoder osv. i tråd hermed</t>
  </si>
  <si>
    <t>Arbejder efter kvalitetsstandarder</t>
  </si>
  <si>
    <t>Løbende kvalitetsvurdering i opgaveforløbet</t>
  </si>
  <si>
    <t>Evaluerer rådgivningsforløb med kunden og andre</t>
  </si>
  <si>
    <t>Evaluerer egen konsulentpraksis</t>
  </si>
  <si>
    <t>Uddrager løbende læring</t>
  </si>
  <si>
    <t>Dokumentation på kvalitet i opgaver</t>
  </si>
  <si>
    <t>Partnerskaber og netværk</t>
  </si>
  <si>
    <t>Opbygger interne og eksterne partnerskaber og netværk relevant for sin rådgivning og opgaveløsning.</t>
  </si>
  <si>
    <t>Jeg bidrager til at skabe opbakning til opgaveforløb og projekter hos interessenter</t>
  </si>
  <si>
    <t>Jeg inviterer til gensidig udveksling af informationer og feedback med interne/eksterne partnere og relationer</t>
  </si>
  <si>
    <t>Jeg sammensætter udvalg, grupper og team relevant for opgaveudførelsen</t>
  </si>
  <si>
    <t>Jeg inddrager interne eller eksterne ressourcepersoner med ekspertise, når det er nødvendigt</t>
  </si>
  <si>
    <t>Jeg arbejder løbende på at opbygge og vedligeholde gode relationer til kunder interne/eksterne partnere og interessenter</t>
  </si>
  <si>
    <t>Jeg har mange samarbejdsrelationer og -kontakter</t>
  </si>
  <si>
    <t>Jeg arbejder kontinuerligt på at opbygge netværk</t>
  </si>
  <si>
    <t>Skaber opbakning hos interessenter</t>
  </si>
  <si>
    <t>Udveksling af information med partnere og relationer</t>
  </si>
  <si>
    <t>Sammensætter relevante teams</t>
  </si>
  <si>
    <t>Inddrager ressourcepersoner hvis nødvendigt</t>
  </si>
  <si>
    <t>Opbygger og vedligeholder gode relationer</t>
  </si>
  <si>
    <t>Mange samarbejdsrelationer</t>
  </si>
  <si>
    <t>Opbygger netværk</t>
  </si>
  <si>
    <t>Orientering mod omverdenen</t>
  </si>
  <si>
    <t>Orienterer sig mod omverden og samfund globalt, nationalt og lokalt.</t>
  </si>
  <si>
    <t>Jeg udviser forståelse for, hvorledes politiske, økonomiske, sociale, teknologiske, lovmæssige og miljømæssige faktorer påvirker kundens organisation eller arbejdsområde</t>
  </si>
  <si>
    <t>Jeg ved, hvordan trends påvirker arbejdsmiljøet generelt og ergonomien specielt</t>
  </si>
  <si>
    <t>Jeg interesserer mig for samfundstendenser</t>
  </si>
  <si>
    <t>Jeg taler om - og interesserer mig for - fremtiden</t>
  </si>
  <si>
    <t>Jeg holder mig løbende ajour med nye managementteorier,  samt viden og praksis relevant for konsulentbranchen</t>
  </si>
  <si>
    <t>Forståelse for hvordan samfundsmæssige faktorer påvirker kundes organisation</t>
  </si>
  <si>
    <t>Viden om hvordan trends påvirker arbejdsmiljøet</t>
  </si>
  <si>
    <t>Interesse for samfundstendenser</t>
  </si>
  <si>
    <t>Interesse for fremtiden</t>
  </si>
  <si>
    <t>Ajour med managementsteorier</t>
  </si>
  <si>
    <t>Demonstrerer forretningskendskab, forståelse for brancheforhold og hvorledes det påvirker kundens eller eget arbejdsområde.</t>
  </si>
  <si>
    <t>Jeg har stort kendskab til ledelsesfunktioner tæt knyttet til arbejdsmiljøområdet generelt og ergonomien specielt (f.eks. afdelingerne: Økonomi, IT, HR, Strategi, Produktion, Salg, Markedsføring osv.) og deres forretningsmæssige implikationer</t>
  </si>
  <si>
    <t>Jeg har personligt ledet/gennemført flere større forandringsprocesser i organisationer</t>
  </si>
  <si>
    <t xml:space="preserve">Jeg har selv ledelseserfaring fra tidligere eller nuværende job </t>
  </si>
  <si>
    <t>Jeg har stor viden og stor erfaring med opgaveløsning inden for mindst én sektor eller branche (offentlig, privat, forening, finansiel, service, medie, IT, produktion, SMV osv.)</t>
  </si>
  <si>
    <t>Jeg har kendskab til de primære konkurrenceparametre og -forhold i kundens sektor eller branche</t>
  </si>
  <si>
    <t>Kendskab til ledelsesfunktioner</t>
  </si>
  <si>
    <t>Gennemført flere større forandringsprocesser</t>
  </si>
  <si>
    <t>Tidligere ledelseserfaring</t>
  </si>
  <si>
    <t>Erfaring med opgaveløsning fra mindst én sektor/branche</t>
  </si>
  <si>
    <t>Kendskab til kundens primære konkurrenceparametre</t>
  </si>
  <si>
    <t>Kendskab til kundens placering på markedet</t>
  </si>
  <si>
    <t>Jeg har kendskab til kundens placering og rolle på markedet</t>
  </si>
  <si>
    <t>Kendskab til kundens forretningsmodel</t>
  </si>
  <si>
    <t>Jeg søger kendskab til kundens forretningsmodel, og hvorledes denne skaber værdi for kunden</t>
  </si>
  <si>
    <t>Har et generelt kendskab til de væsentlige forhold i konsulentbranchen.</t>
  </si>
  <si>
    <t>Jeg kender omfanget og bredden af rådgivningsydelser og -virksomheder</t>
  </si>
  <si>
    <t>Jeg kan på en overbevisende måde forklare, hvorfor og hvordan konsulentbranchen skaber værdi</t>
  </si>
  <si>
    <t>Jeg er vidende om konkurrenter, deres kvaliteter samt konkurrenceforhold i branchen</t>
  </si>
  <si>
    <t>Jeg forstår, hvorledes politiske, økonomiske, sociale, teknologiske, lovmæssige og miljømæssige faktorer påvirker konsulentbranchen nu og i fremtiden</t>
  </si>
  <si>
    <t>Jeg kender til nationale og internationale brancheforeninger og associationer for konsulenter samt deres standarder, principper, krav og organisering</t>
  </si>
  <si>
    <t>Jeg kender branchens oprindelse og de vigtigste faktorer i dens udvikling</t>
  </si>
  <si>
    <t>Kender branchens oprindelse og udvikling</t>
  </si>
  <si>
    <t>Kender bredden af ydelser og rådgivere</t>
  </si>
  <si>
    <t>Kan forklare konsulentbranchens værdiskabelse</t>
  </si>
  <si>
    <t>Vidende om konkurrenter</t>
  </si>
  <si>
    <t>Forstår hvorldes faktorer påvirker konsulentbranchen</t>
  </si>
  <si>
    <t>Kender til konsulentbranchensforeninger og -standarder</t>
  </si>
  <si>
    <t>Mestrer salgsprocessen og metoder hertil.</t>
  </si>
  <si>
    <t>Jeg kan prioritere salgsindsats og opsøge kundeemner på en systematisk måde</t>
  </si>
  <si>
    <t>Jeg er bevidst om egen salgsindsats og koblingen til mit konsulentfirmas salgsstrategi</t>
  </si>
  <si>
    <t>Jeg anvender veldesignede materialer og personlige kontaktmidler (foredrag, artikler, kursus) på en etisk måde</t>
  </si>
  <si>
    <t>Jeg evner at skabe egen kundeportefølje</t>
  </si>
  <si>
    <t>Jeg følger op på mine eksisterende kunder</t>
  </si>
  <si>
    <t>Jeg har fokus på kundens behov</t>
  </si>
  <si>
    <t>Prioritering af salgsindsats</t>
  </si>
  <si>
    <t>Egen salgsindsats er i tråd med mit firmas</t>
  </si>
  <si>
    <t>Kontaktmedierne til kunden er veldesignede og anvendes etisk forsvarligt</t>
  </si>
  <si>
    <t>Skaber egen kundeportefølje</t>
  </si>
  <si>
    <t>Opfølgning på eksisterende kunder</t>
  </si>
  <si>
    <t>Jeg har blik for at bidrage med salgsindsats til gavn for mine kolleger</t>
  </si>
  <si>
    <t>Blik for salgsindsats</t>
  </si>
  <si>
    <t>Fokus på kundens behov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</si>
</sst>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7" x14ac:knownFonts="1">
    <font>
      <sz val="11"/>
      <color theme="1"/>
      <name val="Calibri"/>
      <family val="2"/>
      <scheme val="minor"/>
    </font>
    <font>
      <sz val="12"/>
      <name val="Tahoma"/>
      <family val="2"/>
    </font>
    <font>
      <b/>
      <sz val="20"/>
      <name val="Tahoma"/>
      <family val="2"/>
    </font>
    <font>
      <b/>
      <i/>
      <sz val="14"/>
      <name val="Tahoma"/>
      <family val="2"/>
    </font>
    <font>
      <b/>
      <sz val="14"/>
      <name val="Tahoma"/>
      <family val="2"/>
    </font>
    <font>
      <sz val="14"/>
      <name val="Tahoma"/>
      <family val="2"/>
    </font>
    <font>
      <u/>
      <sz val="11"/>
      <color theme="10"/>
      <name val="Calibri"/>
      <family val="2"/>
      <scheme val="minor"/>
    </font>
    <font>
      <b/>
      <sz val="18"/>
      <color theme="1"/>
      <name val="Arial"/>
      <family val="2"/>
    </font>
    <font>
      <b/>
      <sz val="16"/>
      <color theme="1"/>
      <name val="Arial"/>
      <family val="2"/>
    </font>
    <font>
      <b/>
      <sz val="14"/>
      <color rgb="FF076BA7"/>
      <name val="Calibri"/>
      <family val="2"/>
      <scheme val="minor"/>
    </font>
    <font>
      <sz val="11"/>
      <color rgb="FF076BA7"/>
      <name val="Calibri"/>
      <family val="2"/>
      <scheme val="minor"/>
    </font>
    <font>
      <b/>
      <i/>
      <sz val="14"/>
      <color theme="0"/>
      <name val="Tahoma"/>
      <family val="2"/>
    </font>
    <font>
      <b/>
      <sz val="20"/>
      <color theme="0"/>
      <name val="Tahoma"/>
      <family val="2"/>
    </font>
    <font>
      <sz val="8"/>
      <color rgb="FF076BA7"/>
      <name val="Calibri"/>
      <family val="2"/>
      <scheme val="minor"/>
    </font>
    <font>
      <sz val="8"/>
      <color rgb="FF076BA7"/>
      <name val="Tahoma"/>
      <family val="2"/>
    </font>
    <font>
      <b/>
      <sz val="18"/>
      <color theme="0"/>
      <name val="Calibri"/>
      <family val="2"/>
      <scheme val="minor"/>
    </font>
    <font>
      <sz val="14"/>
      <color theme="0"/>
      <name val="Tahoma"/>
      <family val="2"/>
    </font>
    <font>
      <b/>
      <sz val="11"/>
      <color theme="1"/>
      <name val="Calibri"/>
      <family val="2"/>
      <scheme val="minor"/>
    </font>
    <font>
      <b/>
      <sz val="16"/>
      <color theme="0"/>
      <name val="Tahoma"/>
      <family val="2"/>
    </font>
    <font>
      <sz val="14"/>
      <name val="Calibri"/>
      <family val="2"/>
      <scheme val="minor"/>
    </font>
    <font>
      <sz val="11"/>
      <name val="Calibri"/>
      <family val="2"/>
      <scheme val="minor"/>
    </font>
    <font>
      <b/>
      <sz val="20"/>
      <color rgb="FF076BA7"/>
      <name val="Tahoma"/>
      <family val="2"/>
    </font>
    <font>
      <b/>
      <i/>
      <sz val="14"/>
      <color rgb="FF076BA7"/>
      <name val="Tahoma"/>
      <family val="2"/>
    </font>
    <font>
      <b/>
      <sz val="16"/>
      <color rgb="FF076BA7"/>
      <name val="Calibri"/>
      <family val="2"/>
      <scheme val="minor"/>
    </font>
    <font>
      <b/>
      <sz val="14"/>
      <name val="Calibri"/>
      <family val="2"/>
      <scheme val="minor"/>
    </font>
    <font>
      <sz val="11"/>
      <color theme="0"/>
      <name val="Calibri"/>
      <family val="2"/>
      <scheme val="minor"/>
    </font>
    <font>
      <i/>
      <sz val="14"/>
      <color theme="0"/>
      <name val="Tahoma"/>
      <family val="2"/>
    </font>
    <font>
      <sz val="8"/>
      <name val="Calibri"/>
      <family val="2"/>
      <scheme val="minor"/>
    </font>
    <font>
      <sz val="8"/>
      <name val="Tahoma"/>
      <family val="2"/>
    </font>
    <font>
      <b/>
      <sz val="16"/>
      <name val="Calibri"/>
      <family val="2"/>
      <scheme val="minor"/>
    </font>
    <font>
      <sz val="11"/>
      <color rgb="FF0070C0"/>
      <name val="Calibri"/>
      <family val="2"/>
      <scheme val="minor"/>
    </font>
    <font>
      <b/>
      <sz val="20"/>
      <color rgb="FF0070C0"/>
      <name val="Tahoma"/>
      <family val="2"/>
    </font>
    <font>
      <sz val="8"/>
      <color rgb="FF0070C0"/>
      <name val="Calibri"/>
      <family val="2"/>
      <scheme val="minor"/>
    </font>
    <font>
      <b/>
      <i/>
      <sz val="14"/>
      <color rgb="FF0070C0"/>
      <name val="Tahoma"/>
      <family val="2"/>
    </font>
    <font>
      <sz val="8"/>
      <color rgb="FF0070C0"/>
      <name val="Tahoma"/>
      <family val="2"/>
    </font>
    <font>
      <b/>
      <sz val="16"/>
      <color rgb="FF0070C0"/>
      <name val="Calibri"/>
      <family val="2"/>
      <scheme val="minor"/>
    </font>
    <font>
      <b/>
      <sz val="14"/>
      <color rgb="FF0070C0"/>
      <name val="Calibri"/>
      <family val="2"/>
      <scheme val="minor"/>
    </font>
  </fonts>
  <fills count="6">
    <fill>
      <patternFill patternType="none"/>
    </fill>
    <fill>
      <patternFill patternType="gray125"/>
    </fill>
    <fill>
      <patternFill patternType="solid">
        <fgColor rgb="FF076BA7"/>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09">
    <xf numFmtId="0" fontId="0" fillId="0" borderId="0" xfId="0"/>
    <xf numFmtId="0" fontId="0" fillId="2" borderId="0" xfId="0" applyFill="1"/>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xf numFmtId="0" fontId="9" fillId="2" borderId="0" xfId="0" applyFont="1" applyFill="1" applyAlignment="1">
      <alignment horizontal="center" vertical="center"/>
    </xf>
    <xf numFmtId="0" fontId="10" fillId="2" borderId="0" xfId="0" applyFont="1" applyFill="1"/>
    <xf numFmtId="0" fontId="0" fillId="2" borderId="0" xfId="0" applyFill="1" applyAlignment="1">
      <alignment vertical="center"/>
    </xf>
    <xf numFmtId="0" fontId="0" fillId="2" borderId="0" xfId="0" applyFill="1" applyAlignment="1">
      <alignment horizontal="center"/>
    </xf>
    <xf numFmtId="0" fontId="11" fillId="2" borderId="0" xfId="0" applyFont="1" applyFill="1" applyAlignment="1">
      <alignment horizontal="center"/>
    </xf>
    <xf numFmtId="0" fontId="12" fillId="2" borderId="0" xfId="0" applyFont="1" applyFill="1" applyAlignment="1">
      <alignment horizontal="center"/>
    </xf>
    <xf numFmtId="0" fontId="13" fillId="2" borderId="0" xfId="0" applyFont="1" applyFill="1"/>
    <xf numFmtId="0" fontId="13" fillId="2" borderId="0" xfId="0" applyFont="1" applyFill="1" applyAlignment="1">
      <alignment horizontal="left"/>
    </xf>
    <xf numFmtId="0" fontId="14" fillId="2" borderId="0" xfId="0" applyFont="1" applyFill="1" applyAlignment="1">
      <alignment horizontal="left"/>
    </xf>
    <xf numFmtId="0" fontId="15" fillId="2" borderId="0" xfId="0" applyFont="1" applyFill="1" applyAlignment="1">
      <alignment horizontal="left"/>
    </xf>
    <xf numFmtId="0" fontId="16" fillId="2" borderId="0" xfId="0" applyFont="1" applyFill="1" applyAlignment="1">
      <alignment horizontal="left"/>
    </xf>
    <xf numFmtId="0" fontId="17" fillId="2" borderId="0" xfId="0" applyFont="1" applyFill="1"/>
    <xf numFmtId="0" fontId="12" fillId="2" borderId="0" xfId="0" applyFont="1" applyFill="1" applyAlignment="1"/>
    <xf numFmtId="0" fontId="18" fillId="2" borderId="1" xfId="0" applyFont="1" applyFill="1" applyBorder="1" applyAlignment="1">
      <alignment horizontal="center" vertical="center"/>
    </xf>
    <xf numFmtId="0" fontId="18" fillId="2" borderId="0" xfId="0" applyFont="1" applyFill="1" applyBorder="1" applyAlignment="1">
      <alignment horizontal="center" vertical="center"/>
    </xf>
    <xf numFmtId="0" fontId="19" fillId="2" borderId="0" xfId="0" applyFont="1" applyFill="1" applyBorder="1" applyAlignment="1">
      <alignment horizontal="left"/>
    </xf>
    <xf numFmtId="0" fontId="20" fillId="2" borderId="0" xfId="0" applyFont="1" applyFill="1" applyBorder="1" applyAlignment="1">
      <alignment horizontal="left"/>
    </xf>
    <xf numFmtId="0" fontId="1"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20"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19"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9" fillId="3" borderId="3" xfId="0" applyFont="1" applyFill="1" applyBorder="1" applyAlignment="1">
      <alignment horizontal="left" vertical="center"/>
    </xf>
    <xf numFmtId="0" fontId="1" fillId="3" borderId="3"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20" fillId="2" borderId="0" xfId="0" applyFont="1" applyFill="1"/>
    <xf numFmtId="0" fontId="2" fillId="2" borderId="0" xfId="0" applyFont="1" applyFill="1" applyAlignment="1">
      <alignment horizontal="center"/>
    </xf>
    <xf numFmtId="0" fontId="3" fillId="2" borderId="0" xfId="0" applyFont="1" applyFill="1" applyAlignment="1">
      <alignment horizontal="center"/>
    </xf>
    <xf numFmtId="0" fontId="21" fillId="2" borderId="0" xfId="0" applyFont="1" applyFill="1" applyAlignment="1">
      <alignment horizontal="center"/>
    </xf>
    <xf numFmtId="0" fontId="22" fillId="2" borderId="0" xfId="0" applyFont="1" applyFill="1" applyAlignment="1">
      <alignment horizontal="center"/>
    </xf>
    <xf numFmtId="0" fontId="14" fillId="2" borderId="0" xfId="0" applyFont="1" applyFill="1" applyBorder="1" applyAlignment="1" applyProtection="1">
      <alignment horizontal="center" vertical="center" wrapText="1"/>
      <protection hidden="1"/>
    </xf>
    <xf numFmtId="0" fontId="10" fillId="2" borderId="0" xfId="0" applyFont="1" applyFill="1" applyBorder="1"/>
    <xf numFmtId="0" fontId="23" fillId="2" borderId="0" xfId="0" applyFont="1" applyFill="1" applyAlignment="1">
      <alignment horizontal="center" vertical="center"/>
    </xf>
    <xf numFmtId="0" fontId="19"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2" fillId="2" borderId="0" xfId="0" applyFont="1" applyFill="1" applyAlignment="1">
      <alignment horizontal="center"/>
    </xf>
    <xf numFmtId="0" fontId="0" fillId="2" borderId="0" xfId="0" applyFill="1" applyAlignment="1"/>
    <xf numFmtId="0" fontId="19"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2" fillId="2" borderId="0" xfId="0" applyFont="1" applyFill="1" applyAlignment="1">
      <alignment horizont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164" fontId="0" fillId="0" borderId="0" xfId="0" applyNumberFormat="1"/>
    <xf numFmtId="0" fontId="0" fillId="2" borderId="0" xfId="0" quotePrefix="1" applyFill="1" applyAlignment="1">
      <alignment horizontal="center"/>
    </xf>
    <xf numFmtId="0" fontId="19"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xf>
    <xf numFmtId="0" fontId="19" fillId="3" borderId="2" xfId="0" applyFont="1" applyFill="1" applyBorder="1" applyAlignment="1">
      <alignment horizontal="left" vertical="center" wrapText="1"/>
    </xf>
    <xf numFmtId="0" fontId="0" fillId="0" borderId="0" xfId="0" quotePrefix="1"/>
    <xf numFmtId="0" fontId="19" fillId="3" borderId="2" xfId="0" applyFont="1" applyFill="1" applyBorder="1" applyAlignment="1">
      <alignment horizontal="left" vertical="center" wrapText="1"/>
    </xf>
    <xf numFmtId="0" fontId="0" fillId="3" borderId="0" xfId="0" applyFill="1" applyAlignment="1">
      <alignment horizontal="center"/>
    </xf>
    <xf numFmtId="0" fontId="0" fillId="3" borderId="0" xfId="0" applyFill="1"/>
    <xf numFmtId="0" fontId="25" fillId="3" borderId="0" xfId="0" applyFont="1" applyFill="1" applyAlignment="1">
      <alignment horizontal="center"/>
    </xf>
    <xf numFmtId="0" fontId="24" fillId="2" borderId="0" xfId="0" applyFont="1" applyFill="1" applyAlignment="1">
      <alignment horizontal="center" vertical="center"/>
    </xf>
    <xf numFmtId="0" fontId="27" fillId="2" borderId="0" xfId="0" applyFont="1" applyFill="1" applyAlignment="1">
      <alignment horizontal="left"/>
    </xf>
    <xf numFmtId="0" fontId="28" fillId="2" borderId="0" xfId="0" applyFont="1" applyFill="1" applyAlignment="1">
      <alignment horizontal="left"/>
    </xf>
    <xf numFmtId="0" fontId="29" fillId="2" borderId="0" xfId="0" applyFont="1" applyFill="1" applyAlignment="1">
      <alignment horizontal="center" vertical="center"/>
    </xf>
    <xf numFmtId="0" fontId="27" fillId="2" borderId="0" xfId="0" applyFont="1" applyFill="1"/>
    <xf numFmtId="0" fontId="20" fillId="2" borderId="0" xfId="0" applyFont="1" applyFill="1" applyBorder="1"/>
    <xf numFmtId="0" fontId="28" fillId="2" borderId="0" xfId="0" applyFont="1" applyFill="1" applyBorder="1" applyAlignment="1" applyProtection="1">
      <alignment horizontal="center" vertical="center" wrapText="1"/>
      <protection hidden="1"/>
    </xf>
    <xf numFmtId="0" fontId="30" fillId="2" borderId="0" xfId="0" applyFont="1" applyFill="1"/>
    <xf numFmtId="0" fontId="31" fillId="2" borderId="0" xfId="0" applyFont="1" applyFill="1" applyAlignment="1">
      <alignment horizontal="center"/>
    </xf>
    <xf numFmtId="0" fontId="32" fillId="2" borderId="0" xfId="0" applyFont="1" applyFill="1" applyAlignment="1">
      <alignment horizontal="left"/>
    </xf>
    <xf numFmtId="0" fontId="30" fillId="2" borderId="0" xfId="0" applyFont="1" applyFill="1" applyBorder="1"/>
    <xf numFmtId="0" fontId="33" fillId="2" borderId="0" xfId="0" applyFont="1" applyFill="1" applyAlignment="1">
      <alignment horizontal="center"/>
    </xf>
    <xf numFmtId="0" fontId="34" fillId="2" borderId="0" xfId="0" applyFont="1" applyFill="1" applyAlignment="1">
      <alignment horizontal="left"/>
    </xf>
    <xf numFmtId="0" fontId="34" fillId="2" borderId="0" xfId="0" applyFont="1" applyFill="1" applyBorder="1" applyAlignment="1" applyProtection="1">
      <alignment horizontal="center" vertical="center" wrapText="1"/>
      <protection hidden="1"/>
    </xf>
    <xf numFmtId="0" fontId="35" fillId="2" borderId="0" xfId="0" applyFont="1" applyFill="1" applyAlignment="1">
      <alignment horizontal="center" vertical="center"/>
    </xf>
    <xf numFmtId="0" fontId="36" fillId="2" borderId="0" xfId="0" applyFont="1" applyFill="1" applyAlignment="1">
      <alignment horizontal="center" vertical="center"/>
    </xf>
    <xf numFmtId="0" fontId="32" fillId="2" borderId="0" xfId="0" applyFont="1" applyFill="1"/>
    <xf numFmtId="0" fontId="20" fillId="4" borderId="0" xfId="0" applyFont="1" applyFill="1" applyAlignment="1">
      <alignment horizontal="center"/>
    </xf>
    <xf numFmtId="0" fontId="0" fillId="4" borderId="0" xfId="0" applyFill="1" applyAlignment="1">
      <alignment horizontal="center"/>
    </xf>
    <xf numFmtId="0" fontId="0" fillId="5" borderId="4" xfId="0" applyFill="1" applyBorder="1" applyAlignment="1">
      <alignment horizontal="center"/>
    </xf>
    <xf numFmtId="0" fontId="20" fillId="5" borderId="5" xfId="0" applyFont="1" applyFill="1" applyBorder="1" applyAlignment="1">
      <alignment horizontal="center"/>
    </xf>
    <xf numFmtId="0" fontId="20" fillId="5" borderId="5" xfId="0" applyFont="1" applyFill="1" applyBorder="1"/>
    <xf numFmtId="0" fontId="4" fillId="5" borderId="5" xfId="0" applyFont="1" applyFill="1" applyBorder="1" applyAlignment="1">
      <alignment horizontal="center"/>
    </xf>
    <xf numFmtId="0" fontId="4" fillId="5" borderId="5" xfId="0" applyFont="1" applyFill="1" applyBorder="1"/>
    <xf numFmtId="0" fontId="20" fillId="5" borderId="6" xfId="0" applyFont="1" applyFill="1" applyBorder="1" applyAlignment="1">
      <alignment horizontal="center"/>
    </xf>
    <xf numFmtId="0" fontId="0" fillId="5" borderId="7" xfId="0" applyFill="1" applyBorder="1" applyAlignment="1">
      <alignment horizontal="center"/>
    </xf>
    <xf numFmtId="0" fontId="20" fillId="5" borderId="0" xfId="0" applyFont="1" applyFill="1" applyBorder="1" applyAlignment="1">
      <alignment horizontal="center"/>
    </xf>
    <xf numFmtId="0" fontId="20" fillId="5" borderId="8" xfId="0" applyFont="1" applyFill="1" applyBorder="1" applyAlignment="1">
      <alignment horizontal="center"/>
    </xf>
    <xf numFmtId="0" fontId="4" fillId="5" borderId="0" xfId="1" applyFont="1" applyFill="1" applyBorder="1" applyAlignment="1">
      <alignment horizontal="center"/>
    </xf>
    <xf numFmtId="164" fontId="24" fillId="5" borderId="0" xfId="0" applyNumberFormat="1" applyFont="1" applyFill="1" applyBorder="1" applyAlignment="1">
      <alignment horizontal="center"/>
    </xf>
    <xf numFmtId="0" fontId="5" fillId="5" borderId="0" xfId="0" applyFont="1" applyFill="1" applyBorder="1" applyAlignment="1">
      <alignment horizontal="left"/>
    </xf>
    <xf numFmtId="0" fontId="0" fillId="5" borderId="9" xfId="0" applyFill="1" applyBorder="1" applyAlignment="1">
      <alignment horizontal="center"/>
    </xf>
    <xf numFmtId="0" fontId="20" fillId="5" borderId="10" xfId="0" applyFont="1" applyFill="1" applyBorder="1" applyAlignment="1">
      <alignment horizontal="center"/>
    </xf>
    <xf numFmtId="0" fontId="20" fillId="5" borderId="11" xfId="0" applyFont="1" applyFill="1" applyBorder="1" applyAlignment="1">
      <alignment horizontal="center"/>
    </xf>
    <xf numFmtId="0" fontId="8" fillId="2" borderId="0" xfId="0" applyFont="1" applyFill="1" applyAlignment="1">
      <alignment horizontal="center" vertical="center"/>
    </xf>
    <xf numFmtId="0" fontId="12" fillId="2" borderId="0" xfId="0" applyFont="1" applyFill="1" applyAlignment="1">
      <alignment horizontal="left" vertical="center" wrapText="1"/>
    </xf>
    <xf numFmtId="0" fontId="25" fillId="3" borderId="0" xfId="0" applyFont="1" applyFill="1" applyAlignment="1">
      <alignment horizontal="left"/>
    </xf>
    <xf numFmtId="0" fontId="5" fillId="5" borderId="0" xfId="1" applyFont="1" applyFill="1" applyBorder="1" applyAlignment="1">
      <alignment horizontal="left"/>
    </xf>
    <xf numFmtId="0" fontId="19" fillId="3" borderId="2"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26" fillId="2" borderId="0" xfId="0" applyFont="1" applyFill="1" applyAlignment="1">
      <alignment horizontal="center"/>
    </xf>
    <xf numFmtId="0" fontId="12" fillId="2" borderId="0" xfId="0" applyFont="1" applyFill="1" applyAlignment="1">
      <alignment horizontal="center"/>
    </xf>
    <xf numFmtId="0" fontId="26" fillId="2" borderId="0" xfId="0" applyFont="1" applyFill="1" applyAlignment="1">
      <alignment horizontal="center" wrapText="1"/>
    </xf>
    <xf numFmtId="0" fontId="19" fillId="3" borderId="2" xfId="0" applyFont="1" applyFill="1" applyBorder="1" applyAlignment="1">
      <alignment horizontal="left" vertical="center" wrapText="1"/>
    </xf>
  </cellXfs>
  <cellStyles count="2">
    <cellStyle name="Link" xfId="1" builtinId="8"/>
    <cellStyle name="Normal" xfId="0" builtinId="0"/>
  </cellStyles>
  <dxfs count="2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auto="1"/>
      </font>
      <fill>
        <patternFill>
          <bgColor rgb="FFFF0000"/>
        </patternFill>
      </fill>
    </dxf>
    <dxf>
      <font>
        <color auto="1"/>
      </font>
      <fill>
        <patternFill>
          <bgColor rgb="FFFFFF00"/>
        </patternFill>
      </fill>
    </dxf>
    <dxf>
      <fill>
        <patternFill>
          <bgColor rgb="FF92D050"/>
        </patternFill>
      </fill>
    </dxf>
    <dxf>
      <font>
        <color rgb="FF00B050"/>
      </font>
    </dxf>
    <dxf>
      <font>
        <color rgb="FF00B050"/>
      </font>
    </dxf>
    <dxf>
      <font>
        <color rgb="FFFF0000"/>
      </font>
    </dxf>
    <dxf>
      <font>
        <color rgb="FF00B050"/>
      </font>
    </dxf>
    <dxf>
      <font>
        <color rgb="FF00B050"/>
      </font>
    </dxf>
    <dxf>
      <font>
        <color rgb="FF00B05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12"/>
    </mc:Choice>
    <mc:Fallback>
      <c:style val="12"/>
    </mc:Fallback>
  </mc:AlternateContent>
  <c:chart>
    <c:autoTitleDeleted val="1"/>
    <c:plotArea>
      <c:layout>
        <c:manualLayout>
          <c:layoutTarget val="inner"/>
          <c:xMode val="edge"/>
          <c:yMode val="edge"/>
          <c:x val="0.19752759259259259"/>
          <c:y val="0.10401092592592592"/>
          <c:w val="0.61925611111111112"/>
          <c:h val="0.64866574074074079"/>
        </c:manualLayout>
      </c:layout>
      <c:radarChart>
        <c:radarStyle val="marker"/>
        <c:varyColors val="0"/>
        <c:ser>
          <c:idx val="0"/>
          <c:order val="0"/>
          <c:tx>
            <c:v>Konsulentkompetencer</c:v>
          </c:tx>
          <c:spPr>
            <a:ln w="19050">
              <a:solidFill>
                <a:srgbClr val="FF0000"/>
              </a:solidFill>
            </a:ln>
          </c:spPr>
          <c:marker>
            <c:symbol val="none"/>
          </c:marker>
          <c:cat>
            <c:strRef>
              <c:f>Total!$B$2:$B$16</c:f>
              <c:strCache>
                <c:ptCount val="15"/>
                <c:pt idx="0">
                  <c:v>Etik og professionalitet</c:v>
                </c:pt>
                <c:pt idx="1">
                  <c:v>Analytiske evner og problemløsning</c:v>
                </c:pt>
                <c:pt idx="2">
                  <c:v>Interpersonelle færdigheder</c:v>
                </c:pt>
                <c:pt idx="3">
                  <c:v>Kommunikation</c:v>
                </c:pt>
                <c:pt idx="4">
                  <c:v>Resultatorientering og prioritering</c:v>
                </c:pt>
                <c:pt idx="5">
                  <c:v>Faglig og personlig udvikling</c:v>
                </c:pt>
                <c:pt idx="6">
                  <c:v>Rådgivningsprocessen</c:v>
                </c:pt>
                <c:pt idx="7">
                  <c:v>Ekspertise indenfor ergonomi</c:v>
                </c:pt>
                <c:pt idx="8">
                  <c:v>Projektledelse og styring</c:v>
                </c:pt>
                <c:pt idx="9">
                  <c:v>Kvalitetssikring</c:v>
                </c:pt>
                <c:pt idx="10">
                  <c:v>Partnerskaber og netværker</c:v>
                </c:pt>
                <c:pt idx="11">
                  <c:v>Orientering mod omverden og samfund</c:v>
                </c:pt>
                <c:pt idx="12">
                  <c:v>Branche- og forretningskendskab</c:v>
                </c:pt>
                <c:pt idx="13">
                  <c:v>Viden om konsulentbranchen</c:v>
                </c:pt>
                <c:pt idx="14">
                  <c:v>Salgskompetence</c:v>
                </c:pt>
              </c:strCache>
            </c:strRef>
          </c:cat>
          <c:val>
            <c:numRef>
              <c:f>Total!$C$2:$C$16</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axId val="94287360"/>
        <c:axId val="94288896"/>
      </c:radarChart>
      <c:catAx>
        <c:axId val="94287360"/>
        <c:scaling>
          <c:orientation val="minMax"/>
        </c:scaling>
        <c:delete val="0"/>
        <c:axPos val="b"/>
        <c:majorGridlines/>
        <c:numFmt formatCode="General" sourceLinked="1"/>
        <c:majorTickMark val="out"/>
        <c:minorTickMark val="none"/>
        <c:tickLblPos val="nextTo"/>
        <c:txPr>
          <a:bodyPr/>
          <a:lstStyle/>
          <a:p>
            <a:pPr>
              <a:defRPr sz="800" b="0">
                <a:solidFill>
                  <a:srgbClr val="076BA7"/>
                </a:solidFill>
                <a:latin typeface="Arial" pitchFamily="34" charset="0"/>
                <a:ea typeface="Tahoma" pitchFamily="34" charset="0"/>
                <a:cs typeface="Arial" pitchFamily="34" charset="0"/>
              </a:defRPr>
            </a:pPr>
            <a:endParaRPr lang="da-DK"/>
          </a:p>
        </c:txPr>
        <c:crossAx val="94288896"/>
        <c:crosses val="autoZero"/>
        <c:auto val="0"/>
        <c:lblAlgn val="ctr"/>
        <c:lblOffset val="100"/>
        <c:noMultiLvlLbl val="0"/>
      </c:catAx>
      <c:valAx>
        <c:axId val="94288896"/>
        <c:scaling>
          <c:orientation val="minMax"/>
          <c:max val="5"/>
          <c:min val="0"/>
        </c:scaling>
        <c:delete val="0"/>
        <c:axPos val="l"/>
        <c:majorGridlines/>
        <c:numFmt formatCode="0" sourceLinked="0"/>
        <c:majorTickMark val="none"/>
        <c:minorTickMark val="none"/>
        <c:tickLblPos val="nextTo"/>
        <c:txPr>
          <a:bodyPr/>
          <a:lstStyle/>
          <a:p>
            <a:pPr>
              <a:defRPr sz="1000"/>
            </a:pPr>
            <a:endParaRPr lang="da-DK"/>
          </a:p>
        </c:txPr>
        <c:crossAx val="94287360"/>
        <c:crosses val="autoZero"/>
        <c:crossBetween val="between"/>
        <c:majorUnit val="1"/>
      </c:valAx>
      <c:spPr>
        <a:noFill/>
        <a:ln w="25400">
          <a:noFill/>
        </a:ln>
      </c:spPr>
    </c:plotArea>
    <c:plotVisOnly val="1"/>
    <c:dispBlanksAs val="gap"/>
    <c:showDLblsOverMax val="0"/>
  </c:chart>
  <c:spPr>
    <a:solidFill>
      <a:schemeClr val="bg1">
        <a:lumMod val="85000"/>
      </a:schemeClr>
    </a:solidFill>
    <a:ln>
      <a:noFill/>
    </a:ln>
  </c:spPr>
  <c:txPr>
    <a:bodyPr/>
    <a:lstStyle/>
    <a:p>
      <a:pPr>
        <a:defRPr>
          <a:ln>
            <a:solidFill>
              <a:sysClr val="windowText" lastClr="000000"/>
            </a:solidFill>
          </a:ln>
        </a:defRPr>
      </a:pPr>
      <a:endParaRPr lang="da-DK"/>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Projektledelse og -styring</a:t>
            </a:r>
          </a:p>
        </c:rich>
      </c:tx>
      <c:overlay val="0"/>
      <c:spPr>
        <a:solidFill>
          <a:sysClr val="window" lastClr="FFFFFF"/>
        </a:solidFill>
      </c:spPr>
    </c:title>
    <c:autoTitleDeleted val="0"/>
    <c:plotArea>
      <c:layout/>
      <c:radarChart>
        <c:radarStyle val="marker"/>
        <c:varyColors val="0"/>
        <c:ser>
          <c:idx val="0"/>
          <c:order val="0"/>
          <c:tx>
            <c:strRef>
              <c:f>'Projektledelse og -styring'!$C$5:$G$5</c:f>
              <c:strCache>
                <c:ptCount val="1"/>
                <c:pt idx="0">
                  <c:v>Projektledelse og -styring</c:v>
                </c:pt>
              </c:strCache>
            </c:strRef>
          </c:tx>
          <c:marker>
            <c:symbol val="none"/>
          </c:marker>
          <c:cat>
            <c:strRef>
              <c:f>'Projektledelse og -styring'!$M$5:$M$11</c:f>
              <c:strCache>
                <c:ptCount val="7"/>
                <c:pt idx="0">
                  <c:v>Udarbejder handlingsplan og budgetter for projektet</c:v>
                </c:pt>
                <c:pt idx="1">
                  <c:v>Organiserer ressourcer og aktiviteter effektivt</c:v>
                </c:pt>
                <c:pt idx="2">
                  <c:v>Kan håndtere flere parallelt løbende opgaver</c:v>
                </c:pt>
                <c:pt idx="3">
                  <c:v>Benytter projektledelsesværktøjer for at højne effektiviteten</c:v>
                </c:pt>
                <c:pt idx="4">
                  <c:v>Systematik med risiko-vurderings- og -styringsværktøjer</c:v>
                </c:pt>
                <c:pt idx="5">
                  <c:v>God ressourceanvendelse</c:v>
                </c:pt>
                <c:pt idx="6">
                  <c:v>Succesrig erfaring med komplekse projekter</c:v>
                </c:pt>
              </c:strCache>
            </c:strRef>
          </c:cat>
          <c:val>
            <c:numRef>
              <c:f>'Projektledelse og -styring'!$N$5:$N$11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06432768"/>
        <c:axId val="106438656"/>
      </c:radarChart>
      <c:catAx>
        <c:axId val="106432768"/>
        <c:scaling>
          <c:orientation val="minMax"/>
        </c:scaling>
        <c:delete val="0"/>
        <c:axPos val="b"/>
        <c:majorGridlines/>
        <c:numFmt formatCode="General" sourceLinked="1"/>
        <c:majorTickMark val="out"/>
        <c:minorTickMark val="none"/>
        <c:tickLblPos val="nextTo"/>
        <c:crossAx val="106438656"/>
        <c:crosses val="autoZero"/>
        <c:auto val="0"/>
        <c:lblAlgn val="ctr"/>
        <c:lblOffset val="100"/>
        <c:noMultiLvlLbl val="0"/>
      </c:catAx>
      <c:valAx>
        <c:axId val="106438656"/>
        <c:scaling>
          <c:orientation val="minMax"/>
          <c:max val="5"/>
          <c:min val="0"/>
        </c:scaling>
        <c:delete val="0"/>
        <c:axPos val="l"/>
        <c:majorGridlines/>
        <c:numFmt formatCode="General" sourceLinked="1"/>
        <c:majorTickMark val="none"/>
        <c:minorTickMark val="none"/>
        <c:tickLblPos val="nextTo"/>
        <c:crossAx val="106432768"/>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Kvalitetssikring</a:t>
            </a:r>
          </a:p>
        </c:rich>
      </c:tx>
      <c:overlay val="0"/>
      <c:spPr>
        <a:solidFill>
          <a:sysClr val="window" lastClr="FFFFFF"/>
        </a:solidFill>
      </c:spPr>
    </c:title>
    <c:autoTitleDeleted val="0"/>
    <c:plotArea>
      <c:layout/>
      <c:radarChart>
        <c:radarStyle val="marker"/>
        <c:varyColors val="0"/>
        <c:ser>
          <c:idx val="0"/>
          <c:order val="0"/>
          <c:tx>
            <c:strRef>
              <c:f>Kvalitetssikring!$C$5:$G$5</c:f>
              <c:strCache>
                <c:ptCount val="1"/>
                <c:pt idx="0">
                  <c:v>Kvalitetssikring</c:v>
                </c:pt>
              </c:strCache>
            </c:strRef>
          </c:tx>
          <c:marker>
            <c:symbol val="none"/>
          </c:marker>
          <c:cat>
            <c:strRef>
              <c:f>Kvalitetssikring!$M$5:$M$10</c:f>
              <c:strCache>
                <c:ptCount val="6"/>
                <c:pt idx="0">
                  <c:v>Arbejder efter kvalitetsstandarder</c:v>
                </c:pt>
                <c:pt idx="1">
                  <c:v>Løbende kvalitetsvurdering i opgaveforløbet</c:v>
                </c:pt>
                <c:pt idx="2">
                  <c:v>Evaluerer rådgivningsforløb med kunden og andre</c:v>
                </c:pt>
                <c:pt idx="3">
                  <c:v>Evaluerer egen konsulentpraksis</c:v>
                </c:pt>
                <c:pt idx="4">
                  <c:v>Uddrager løbende læring</c:v>
                </c:pt>
                <c:pt idx="5">
                  <c:v>Dokumentation på kvalitet i opgaver</c:v>
                </c:pt>
              </c:strCache>
            </c:strRef>
          </c:cat>
          <c:val>
            <c:numRef>
              <c:f>Kvalitetssikring!$N$5:$N$10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05726336"/>
        <c:axId val="105727872"/>
      </c:radarChart>
      <c:catAx>
        <c:axId val="105726336"/>
        <c:scaling>
          <c:orientation val="minMax"/>
        </c:scaling>
        <c:delete val="0"/>
        <c:axPos val="b"/>
        <c:majorGridlines/>
        <c:numFmt formatCode="General" sourceLinked="1"/>
        <c:majorTickMark val="out"/>
        <c:minorTickMark val="none"/>
        <c:tickLblPos val="nextTo"/>
        <c:crossAx val="105727872"/>
        <c:crosses val="autoZero"/>
        <c:auto val="0"/>
        <c:lblAlgn val="ctr"/>
        <c:lblOffset val="100"/>
        <c:noMultiLvlLbl val="0"/>
      </c:catAx>
      <c:valAx>
        <c:axId val="105727872"/>
        <c:scaling>
          <c:orientation val="minMax"/>
          <c:max val="5"/>
          <c:min val="0"/>
        </c:scaling>
        <c:delete val="0"/>
        <c:axPos val="l"/>
        <c:majorGridlines/>
        <c:numFmt formatCode="General" sourceLinked="1"/>
        <c:majorTickMark val="none"/>
        <c:minorTickMark val="none"/>
        <c:tickLblPos val="nextTo"/>
        <c:crossAx val="105726336"/>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Partnerskaber og netværk</a:t>
            </a:r>
          </a:p>
        </c:rich>
      </c:tx>
      <c:overlay val="0"/>
      <c:spPr>
        <a:solidFill>
          <a:sysClr val="window" lastClr="FFFFFF"/>
        </a:solidFill>
      </c:spPr>
    </c:title>
    <c:autoTitleDeleted val="0"/>
    <c:plotArea>
      <c:layout/>
      <c:radarChart>
        <c:radarStyle val="marker"/>
        <c:varyColors val="0"/>
        <c:ser>
          <c:idx val="0"/>
          <c:order val="0"/>
          <c:tx>
            <c:strRef>
              <c:f>'Partnerskaber og netværk'!$C$5:$G$5</c:f>
              <c:strCache>
                <c:ptCount val="1"/>
                <c:pt idx="0">
                  <c:v>Partnerskaber og netværk</c:v>
                </c:pt>
              </c:strCache>
            </c:strRef>
          </c:tx>
          <c:marker>
            <c:symbol val="none"/>
          </c:marker>
          <c:cat>
            <c:strRef>
              <c:f>'Partnerskaber og netværk'!$M$5:$M$11</c:f>
              <c:strCache>
                <c:ptCount val="7"/>
                <c:pt idx="0">
                  <c:v>Skaber opbakning hos interessenter</c:v>
                </c:pt>
                <c:pt idx="1">
                  <c:v>Udveksling af information med partnere og relationer</c:v>
                </c:pt>
                <c:pt idx="2">
                  <c:v>Sammensætter relevante teams</c:v>
                </c:pt>
                <c:pt idx="3">
                  <c:v>Inddrager ressourcepersoner hvis nødvendigt</c:v>
                </c:pt>
                <c:pt idx="4">
                  <c:v>Opbygger og vedligeholder gode relationer</c:v>
                </c:pt>
                <c:pt idx="5">
                  <c:v>Mange samarbejdsrelationer</c:v>
                </c:pt>
                <c:pt idx="6">
                  <c:v>Opbygger netværk</c:v>
                </c:pt>
              </c:strCache>
            </c:strRef>
          </c:cat>
          <c:val>
            <c:numRef>
              <c:f>'Partnerskaber og netværk'!$N$5:$N$11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06760448"/>
        <c:axId val="106766336"/>
      </c:radarChart>
      <c:catAx>
        <c:axId val="106760448"/>
        <c:scaling>
          <c:orientation val="minMax"/>
        </c:scaling>
        <c:delete val="0"/>
        <c:axPos val="b"/>
        <c:majorGridlines/>
        <c:numFmt formatCode="General" sourceLinked="1"/>
        <c:majorTickMark val="out"/>
        <c:minorTickMark val="none"/>
        <c:tickLblPos val="nextTo"/>
        <c:crossAx val="106766336"/>
        <c:crosses val="autoZero"/>
        <c:auto val="0"/>
        <c:lblAlgn val="ctr"/>
        <c:lblOffset val="100"/>
        <c:noMultiLvlLbl val="0"/>
      </c:catAx>
      <c:valAx>
        <c:axId val="106766336"/>
        <c:scaling>
          <c:orientation val="minMax"/>
          <c:max val="5"/>
          <c:min val="0"/>
        </c:scaling>
        <c:delete val="0"/>
        <c:axPos val="l"/>
        <c:majorGridlines/>
        <c:numFmt formatCode="General" sourceLinked="1"/>
        <c:majorTickMark val="none"/>
        <c:minorTickMark val="none"/>
        <c:tickLblPos val="nextTo"/>
        <c:crossAx val="106760448"/>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Orientering mod omverdenen</a:t>
            </a:r>
          </a:p>
        </c:rich>
      </c:tx>
      <c:overlay val="0"/>
      <c:spPr>
        <a:solidFill>
          <a:sysClr val="window" lastClr="FFFFFF"/>
        </a:solidFill>
      </c:spPr>
    </c:title>
    <c:autoTitleDeleted val="0"/>
    <c:plotArea>
      <c:layout/>
      <c:radarChart>
        <c:radarStyle val="marker"/>
        <c:varyColors val="0"/>
        <c:ser>
          <c:idx val="0"/>
          <c:order val="0"/>
          <c:tx>
            <c:strRef>
              <c:f>Omverdenen!$C$5:$G$5</c:f>
              <c:strCache>
                <c:ptCount val="1"/>
                <c:pt idx="0">
                  <c:v>Orientering mod omverdenen</c:v>
                </c:pt>
              </c:strCache>
            </c:strRef>
          </c:tx>
          <c:marker>
            <c:symbol val="none"/>
          </c:marker>
          <c:cat>
            <c:strRef>
              <c:f>Omverdenen!$M$5:$M$9</c:f>
              <c:strCache>
                <c:ptCount val="5"/>
                <c:pt idx="0">
                  <c:v>Forståelse for hvordan samfundsmæssige faktorer påvirker kundes organisation</c:v>
                </c:pt>
                <c:pt idx="1">
                  <c:v>Viden om hvordan trends påvirker arbejdsmiljøet</c:v>
                </c:pt>
                <c:pt idx="2">
                  <c:v>Interesse for samfundstendenser</c:v>
                </c:pt>
                <c:pt idx="3">
                  <c:v>Interesse for fremtiden</c:v>
                </c:pt>
                <c:pt idx="4">
                  <c:v>Ajour med managementsteorier</c:v>
                </c:pt>
              </c:strCache>
            </c:strRef>
          </c:cat>
          <c:val>
            <c:numRef>
              <c:f>Omverdenen!$N$5:$N$9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105648512"/>
        <c:axId val="105650048"/>
      </c:radarChart>
      <c:catAx>
        <c:axId val="105648512"/>
        <c:scaling>
          <c:orientation val="minMax"/>
        </c:scaling>
        <c:delete val="0"/>
        <c:axPos val="b"/>
        <c:majorGridlines/>
        <c:numFmt formatCode="General" sourceLinked="1"/>
        <c:majorTickMark val="out"/>
        <c:minorTickMark val="none"/>
        <c:tickLblPos val="nextTo"/>
        <c:crossAx val="105650048"/>
        <c:crosses val="autoZero"/>
        <c:auto val="0"/>
        <c:lblAlgn val="ctr"/>
        <c:lblOffset val="100"/>
        <c:noMultiLvlLbl val="0"/>
      </c:catAx>
      <c:valAx>
        <c:axId val="105650048"/>
        <c:scaling>
          <c:orientation val="minMax"/>
          <c:max val="5"/>
          <c:min val="0"/>
        </c:scaling>
        <c:delete val="0"/>
        <c:axPos val="l"/>
        <c:majorGridlines/>
        <c:numFmt formatCode="General" sourceLinked="1"/>
        <c:majorTickMark val="none"/>
        <c:minorTickMark val="none"/>
        <c:tickLblPos val="nextTo"/>
        <c:crossAx val="105648512"/>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da-DK" sz="1800" b="1" i="0" u="none" strike="noStrike" baseline="0" smtClean="0"/>
              <a:t>Branche- og forretningskendskab</a:t>
            </a:r>
            <a:endParaRPr lang="en-US" sz="2400">
              <a:solidFill>
                <a:srgbClr val="076BA7"/>
              </a:solidFill>
              <a:latin typeface="Tahoma" pitchFamily="34" charset="0"/>
              <a:ea typeface="Tahoma" pitchFamily="34" charset="0"/>
              <a:cs typeface="Tahoma" pitchFamily="34" charset="0"/>
            </a:endParaRPr>
          </a:p>
        </c:rich>
      </c:tx>
      <c:overlay val="0"/>
      <c:spPr>
        <a:solidFill>
          <a:sysClr val="window" lastClr="FFFFFF"/>
        </a:solidFill>
      </c:spPr>
    </c:title>
    <c:autoTitleDeleted val="0"/>
    <c:plotArea>
      <c:layout/>
      <c:radarChart>
        <c:radarStyle val="marker"/>
        <c:varyColors val="0"/>
        <c:ser>
          <c:idx val="0"/>
          <c:order val="0"/>
          <c:tx>
            <c:strRef>
              <c:f>'Branche- og forretningskendskab'!$C$5:$G$5</c:f>
              <c:strCache>
                <c:ptCount val="1"/>
                <c:pt idx="0">
                  <c:v>Branche- og forretningskendskab</c:v>
                </c:pt>
              </c:strCache>
            </c:strRef>
          </c:tx>
          <c:marker>
            <c:symbol val="none"/>
          </c:marker>
          <c:cat>
            <c:strRef>
              <c:f>'Branche- og forretningskendskab'!$M$5:$M$11</c:f>
              <c:strCache>
                <c:ptCount val="7"/>
                <c:pt idx="0">
                  <c:v>Kendskab til ledelsesfunktioner</c:v>
                </c:pt>
                <c:pt idx="1">
                  <c:v>Gennemført flere større forandringsprocesser</c:v>
                </c:pt>
                <c:pt idx="2">
                  <c:v>Tidligere ledelseserfaring</c:v>
                </c:pt>
                <c:pt idx="3">
                  <c:v>Erfaring med opgaveløsning fra mindst én sektor/branche</c:v>
                </c:pt>
                <c:pt idx="4">
                  <c:v>Kendskab til kundens primære konkurrenceparametre</c:v>
                </c:pt>
                <c:pt idx="5">
                  <c:v>Kendskab til kundens placering på markedet</c:v>
                </c:pt>
                <c:pt idx="6">
                  <c:v>Kendskab til kundens forretningsmodel</c:v>
                </c:pt>
              </c:strCache>
            </c:strRef>
          </c:cat>
          <c:val>
            <c:numRef>
              <c:f>'Branche- og forretningskendskab'!$N$5:$N$11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06920576"/>
        <c:axId val="106627456"/>
      </c:radarChart>
      <c:catAx>
        <c:axId val="106920576"/>
        <c:scaling>
          <c:orientation val="minMax"/>
        </c:scaling>
        <c:delete val="0"/>
        <c:axPos val="b"/>
        <c:majorGridlines/>
        <c:numFmt formatCode="General" sourceLinked="1"/>
        <c:majorTickMark val="out"/>
        <c:minorTickMark val="none"/>
        <c:tickLblPos val="nextTo"/>
        <c:crossAx val="106627456"/>
        <c:crosses val="autoZero"/>
        <c:auto val="0"/>
        <c:lblAlgn val="ctr"/>
        <c:lblOffset val="100"/>
        <c:noMultiLvlLbl val="0"/>
      </c:catAx>
      <c:valAx>
        <c:axId val="106627456"/>
        <c:scaling>
          <c:orientation val="minMax"/>
          <c:max val="5"/>
          <c:min val="0"/>
        </c:scaling>
        <c:delete val="0"/>
        <c:axPos val="l"/>
        <c:majorGridlines/>
        <c:numFmt formatCode="General" sourceLinked="1"/>
        <c:majorTickMark val="none"/>
        <c:minorTickMark val="none"/>
        <c:tickLblPos val="nextTo"/>
        <c:crossAx val="106920576"/>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Viden om konsulentbranchen</a:t>
            </a:r>
          </a:p>
        </c:rich>
      </c:tx>
      <c:overlay val="0"/>
      <c:spPr>
        <a:solidFill>
          <a:sysClr val="window" lastClr="FFFFFF"/>
        </a:solidFill>
      </c:spPr>
    </c:title>
    <c:autoTitleDeleted val="0"/>
    <c:plotArea>
      <c:layout/>
      <c:radarChart>
        <c:radarStyle val="marker"/>
        <c:varyColors val="0"/>
        <c:ser>
          <c:idx val="0"/>
          <c:order val="0"/>
          <c:tx>
            <c:strRef>
              <c:f>'Viden om konsulentbranchen'!$C$5:$G$5</c:f>
              <c:strCache>
                <c:ptCount val="1"/>
                <c:pt idx="0">
                  <c:v>Viden om konsulentbranchen</c:v>
                </c:pt>
              </c:strCache>
            </c:strRef>
          </c:tx>
          <c:marker>
            <c:symbol val="none"/>
          </c:marker>
          <c:cat>
            <c:strRef>
              <c:f>'Viden om konsulentbranchen'!$M$5:$M$10</c:f>
              <c:strCache>
                <c:ptCount val="6"/>
                <c:pt idx="0">
                  <c:v>Kender branchens oprindelse og udvikling</c:v>
                </c:pt>
                <c:pt idx="1">
                  <c:v>Kender bredden af ydelser og rådgivere</c:v>
                </c:pt>
                <c:pt idx="2">
                  <c:v>Kan forklare konsulentbranchens værdiskabelse</c:v>
                </c:pt>
                <c:pt idx="3">
                  <c:v>Vidende om konkurrenter</c:v>
                </c:pt>
                <c:pt idx="4">
                  <c:v>Forstår hvorldes faktorer påvirker konsulentbranchen</c:v>
                </c:pt>
                <c:pt idx="5">
                  <c:v>Kender til konsulentbranchensforeninger og -standarder</c:v>
                </c:pt>
              </c:strCache>
            </c:strRef>
          </c:cat>
          <c:val>
            <c:numRef>
              <c:f>'Viden om konsulentbranchen'!$N$5:$N$10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07267200"/>
        <c:axId val="107268736"/>
      </c:radarChart>
      <c:catAx>
        <c:axId val="107267200"/>
        <c:scaling>
          <c:orientation val="minMax"/>
        </c:scaling>
        <c:delete val="0"/>
        <c:axPos val="b"/>
        <c:majorGridlines/>
        <c:numFmt formatCode="General" sourceLinked="1"/>
        <c:majorTickMark val="out"/>
        <c:minorTickMark val="none"/>
        <c:tickLblPos val="nextTo"/>
        <c:crossAx val="107268736"/>
        <c:crosses val="autoZero"/>
        <c:auto val="0"/>
        <c:lblAlgn val="ctr"/>
        <c:lblOffset val="100"/>
        <c:noMultiLvlLbl val="0"/>
      </c:catAx>
      <c:valAx>
        <c:axId val="107268736"/>
        <c:scaling>
          <c:orientation val="minMax"/>
          <c:max val="5"/>
          <c:min val="0"/>
        </c:scaling>
        <c:delete val="0"/>
        <c:axPos val="l"/>
        <c:majorGridlines/>
        <c:numFmt formatCode="General" sourceLinked="1"/>
        <c:majorTickMark val="none"/>
        <c:minorTickMark val="none"/>
        <c:tickLblPos val="nextTo"/>
        <c:crossAx val="107267200"/>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Salgskompetence</a:t>
            </a:r>
          </a:p>
        </c:rich>
      </c:tx>
      <c:overlay val="0"/>
      <c:spPr>
        <a:solidFill>
          <a:sysClr val="window" lastClr="FFFFFF"/>
        </a:solidFill>
      </c:spPr>
    </c:title>
    <c:autoTitleDeleted val="0"/>
    <c:plotArea>
      <c:layout/>
      <c:radarChart>
        <c:radarStyle val="marker"/>
        <c:varyColors val="0"/>
        <c:ser>
          <c:idx val="0"/>
          <c:order val="0"/>
          <c:tx>
            <c:strRef>
              <c:f>Salgskompetence!$C$5:$G$5</c:f>
              <c:strCache>
                <c:ptCount val="1"/>
                <c:pt idx="0">
                  <c:v>Salgskompetence</c:v>
                </c:pt>
              </c:strCache>
            </c:strRef>
          </c:tx>
          <c:marker>
            <c:symbol val="none"/>
          </c:marker>
          <c:cat>
            <c:strRef>
              <c:f>Salgskompetence!$M$5:$M$11</c:f>
              <c:strCache>
                <c:ptCount val="7"/>
                <c:pt idx="0">
                  <c:v>Prioritering af salgsindsats</c:v>
                </c:pt>
                <c:pt idx="1">
                  <c:v>Egen salgsindsats er i tråd med mit firmas</c:v>
                </c:pt>
                <c:pt idx="2">
                  <c:v>Kontaktmedierne til kunden er veldesignede og anvendes etisk forsvarligt</c:v>
                </c:pt>
                <c:pt idx="3">
                  <c:v>Skaber egen kundeportefølje</c:v>
                </c:pt>
                <c:pt idx="4">
                  <c:v>Opfølgning på eksisterende kunder</c:v>
                </c:pt>
                <c:pt idx="5">
                  <c:v>Blik for salgsindsats</c:v>
                </c:pt>
                <c:pt idx="6">
                  <c:v>Fokus på kundens behov</c:v>
                </c:pt>
              </c:strCache>
            </c:strRef>
          </c:cat>
          <c:val>
            <c:numRef>
              <c:f>Salgskompetence!$N$5:$N$11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07710336"/>
        <c:axId val="107711872"/>
      </c:radarChart>
      <c:catAx>
        <c:axId val="107710336"/>
        <c:scaling>
          <c:orientation val="minMax"/>
        </c:scaling>
        <c:delete val="0"/>
        <c:axPos val="b"/>
        <c:majorGridlines/>
        <c:numFmt formatCode="General" sourceLinked="1"/>
        <c:majorTickMark val="out"/>
        <c:minorTickMark val="none"/>
        <c:tickLblPos val="nextTo"/>
        <c:crossAx val="107711872"/>
        <c:crosses val="autoZero"/>
        <c:auto val="0"/>
        <c:lblAlgn val="ctr"/>
        <c:lblOffset val="100"/>
        <c:noMultiLvlLbl val="0"/>
      </c:catAx>
      <c:valAx>
        <c:axId val="107711872"/>
        <c:scaling>
          <c:orientation val="minMax"/>
          <c:max val="5"/>
          <c:min val="0"/>
        </c:scaling>
        <c:delete val="0"/>
        <c:axPos val="l"/>
        <c:majorGridlines/>
        <c:numFmt formatCode="General" sourceLinked="1"/>
        <c:majorTickMark val="none"/>
        <c:minorTickMark val="none"/>
        <c:tickLblPos val="nextTo"/>
        <c:crossAx val="107710336"/>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Etik og professionalitet</a:t>
            </a:r>
          </a:p>
        </c:rich>
      </c:tx>
      <c:overlay val="0"/>
      <c:spPr>
        <a:solidFill>
          <a:sysClr val="window" lastClr="FFFFFF"/>
        </a:solidFill>
      </c:spPr>
    </c:title>
    <c:autoTitleDeleted val="0"/>
    <c:plotArea>
      <c:layout/>
      <c:radarChart>
        <c:radarStyle val="marker"/>
        <c:varyColors val="0"/>
        <c:ser>
          <c:idx val="0"/>
          <c:order val="0"/>
          <c:tx>
            <c:strRef>
              <c:f>'Etik og professionalitet'!$C$3:$G$3</c:f>
              <c:strCache>
                <c:ptCount val="1"/>
                <c:pt idx="0">
                  <c:v>Etik og professionalitet</c:v>
                </c:pt>
              </c:strCache>
            </c:strRef>
          </c:tx>
          <c:marker>
            <c:symbol val="none"/>
          </c:marker>
          <c:cat>
            <c:strRef>
              <c:f>'Etik og professionalitet'!$M$3:$M$12</c:f>
              <c:strCache>
                <c:ptCount val="10"/>
                <c:pt idx="0">
                  <c:v>Tillid kunder/samarbejdspartnere</c:v>
                </c:pt>
                <c:pt idx="1">
                  <c:v>Sikring af aftalegrundlag</c:v>
                </c:pt>
                <c:pt idx="2">
                  <c:v>Opgave vers. kvalifikationer</c:v>
                </c:pt>
                <c:pt idx="3">
                  <c:v>Målrettet arbejde</c:v>
                </c:pt>
                <c:pt idx="4">
                  <c:v>Opgave vers. pris</c:v>
                </c:pt>
                <c:pt idx="5">
                  <c:v>Tavshedspligt</c:v>
                </c:pt>
                <c:pt idx="6">
                  <c:v>Kundens accept af  konkurrerende kunder</c:v>
                </c:pt>
                <c:pt idx="7">
                  <c:v>Relationer og interesser vers. objektivitet</c:v>
                </c:pt>
                <c:pt idx="8">
                  <c:v>Skriftlige aftalevilkår</c:v>
                </c:pt>
                <c:pt idx="9">
                  <c:v>Forventningsafstemning</c:v>
                </c:pt>
              </c:strCache>
            </c:strRef>
          </c:cat>
          <c:val>
            <c:numRef>
              <c:f>'Etik og professionalitet'!$N$3:$N$12</c:f>
              <c:numCache>
                <c:formatCode>General</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98146944"/>
        <c:axId val="98152832"/>
      </c:radarChart>
      <c:catAx>
        <c:axId val="98146944"/>
        <c:scaling>
          <c:orientation val="minMax"/>
        </c:scaling>
        <c:delete val="0"/>
        <c:axPos val="b"/>
        <c:majorGridlines/>
        <c:numFmt formatCode="General" sourceLinked="1"/>
        <c:majorTickMark val="out"/>
        <c:minorTickMark val="none"/>
        <c:tickLblPos val="nextTo"/>
        <c:crossAx val="98152832"/>
        <c:crosses val="autoZero"/>
        <c:auto val="0"/>
        <c:lblAlgn val="ctr"/>
        <c:lblOffset val="100"/>
        <c:noMultiLvlLbl val="0"/>
      </c:catAx>
      <c:valAx>
        <c:axId val="98152832"/>
        <c:scaling>
          <c:orientation val="minMax"/>
          <c:max val="5"/>
          <c:min val="0"/>
        </c:scaling>
        <c:delete val="0"/>
        <c:axPos val="l"/>
        <c:majorGridlines/>
        <c:numFmt formatCode="General" sourceLinked="1"/>
        <c:majorTickMark val="none"/>
        <c:minorTickMark val="none"/>
        <c:tickLblPos val="nextTo"/>
        <c:crossAx val="98146944"/>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Analytiske evner</a:t>
            </a:r>
          </a:p>
        </c:rich>
      </c:tx>
      <c:overlay val="0"/>
      <c:spPr>
        <a:solidFill>
          <a:sysClr val="window" lastClr="FFFFFF"/>
        </a:solidFill>
      </c:spPr>
    </c:title>
    <c:autoTitleDeleted val="0"/>
    <c:plotArea>
      <c:layout/>
      <c:radarChart>
        <c:radarStyle val="marker"/>
        <c:varyColors val="0"/>
        <c:ser>
          <c:idx val="0"/>
          <c:order val="0"/>
          <c:tx>
            <c:strRef>
              <c:f>'Analytiske evner og problemløsn'!$B$3:$D$3</c:f>
              <c:strCache>
                <c:ptCount val="1"/>
                <c:pt idx="0">
                  <c:v>Analytiske evner og problemløsning</c:v>
                </c:pt>
              </c:strCache>
            </c:strRef>
          </c:tx>
          <c:marker>
            <c:symbol val="none"/>
          </c:marker>
          <c:cat>
            <c:strRef>
              <c:f>'Analytiske evner og problemløsn'!$M$3:$M$9</c:f>
              <c:strCache>
                <c:ptCount val="7"/>
                <c:pt idx="0">
                  <c:v>Arbejdsdisciplin</c:v>
                </c:pt>
                <c:pt idx="1">
                  <c:v>Systematik</c:v>
                </c:pt>
                <c:pt idx="2">
                  <c:v>Anbefalinger baseret på facts</c:v>
                </c:pt>
                <c:pt idx="3">
                  <c:v>Skelne mellem årsager og symptomer</c:v>
                </c:pt>
                <c:pt idx="4">
                  <c:v>Systematik- og intuitionsbalancen</c:v>
                </c:pt>
                <c:pt idx="5">
                  <c:v>Data fra flere kilder</c:v>
                </c:pt>
                <c:pt idx="6">
                  <c:v>God løsningshistorik</c:v>
                </c:pt>
              </c:strCache>
            </c:strRef>
          </c:cat>
          <c:val>
            <c:numRef>
              <c:f>'Analytiske evner og problemløsn'!$N$3:$N$9</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98198272"/>
        <c:axId val="98199808"/>
      </c:radarChart>
      <c:catAx>
        <c:axId val="98198272"/>
        <c:scaling>
          <c:orientation val="minMax"/>
        </c:scaling>
        <c:delete val="0"/>
        <c:axPos val="b"/>
        <c:majorGridlines/>
        <c:numFmt formatCode="General" sourceLinked="1"/>
        <c:majorTickMark val="out"/>
        <c:minorTickMark val="none"/>
        <c:tickLblPos val="nextTo"/>
        <c:crossAx val="98199808"/>
        <c:crosses val="autoZero"/>
        <c:auto val="0"/>
        <c:lblAlgn val="ctr"/>
        <c:lblOffset val="100"/>
        <c:noMultiLvlLbl val="0"/>
      </c:catAx>
      <c:valAx>
        <c:axId val="98199808"/>
        <c:scaling>
          <c:orientation val="minMax"/>
          <c:max val="5"/>
          <c:min val="0"/>
        </c:scaling>
        <c:delete val="0"/>
        <c:axPos val="l"/>
        <c:majorGridlines/>
        <c:numFmt formatCode="General" sourceLinked="1"/>
        <c:majorTickMark val="none"/>
        <c:minorTickMark val="none"/>
        <c:tickLblPos val="nextTo"/>
        <c:crossAx val="98198272"/>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Interpersonelle færdigheder</a:t>
            </a:r>
          </a:p>
        </c:rich>
      </c:tx>
      <c:overlay val="0"/>
      <c:spPr>
        <a:solidFill>
          <a:sysClr val="window" lastClr="FFFFFF"/>
        </a:solidFill>
      </c:spPr>
    </c:title>
    <c:autoTitleDeleted val="0"/>
    <c:plotArea>
      <c:layout/>
      <c:radarChart>
        <c:radarStyle val="marker"/>
        <c:varyColors val="0"/>
        <c:ser>
          <c:idx val="0"/>
          <c:order val="0"/>
          <c:tx>
            <c:strRef>
              <c:f>'Interpersonelle færdigheder'!$C$5</c:f>
              <c:strCache>
                <c:ptCount val="1"/>
                <c:pt idx="0">
                  <c:v>Interpersonelle færdigheder</c:v>
                </c:pt>
              </c:strCache>
            </c:strRef>
          </c:tx>
          <c:marker>
            <c:symbol val="none"/>
          </c:marker>
          <c:cat>
            <c:strRef>
              <c:f>'Interpersonelle færdigheder'!$M$5:$M$11</c:f>
              <c:strCache>
                <c:ptCount val="7"/>
                <c:pt idx="0">
                  <c:v>Arbejder effektivt</c:v>
                </c:pt>
                <c:pt idx="1">
                  <c:v>Tilpasser stil</c:v>
                </c:pt>
                <c:pt idx="2">
                  <c:v>Arbejde for komstruktivt samarbejde</c:v>
                </c:pt>
                <c:pt idx="3">
                  <c:v>Erfaring</c:v>
                </c:pt>
                <c:pt idx="4">
                  <c:v>Tager initiativ til relationer</c:v>
                </c:pt>
                <c:pt idx="5">
                  <c:v>Forståelse for processer</c:v>
                </c:pt>
                <c:pt idx="6">
                  <c:v>Begå sig overalt</c:v>
                </c:pt>
              </c:strCache>
            </c:strRef>
          </c:cat>
          <c:val>
            <c:numRef>
              <c:f>'Interpersonelle færdigheder'!$N$5:$N$11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04761600"/>
        <c:axId val="104763392"/>
      </c:radarChart>
      <c:catAx>
        <c:axId val="104761600"/>
        <c:scaling>
          <c:orientation val="minMax"/>
        </c:scaling>
        <c:delete val="0"/>
        <c:axPos val="b"/>
        <c:majorGridlines/>
        <c:numFmt formatCode="General" sourceLinked="1"/>
        <c:majorTickMark val="out"/>
        <c:minorTickMark val="none"/>
        <c:tickLblPos val="nextTo"/>
        <c:crossAx val="104763392"/>
        <c:crosses val="autoZero"/>
        <c:auto val="0"/>
        <c:lblAlgn val="ctr"/>
        <c:lblOffset val="100"/>
        <c:noMultiLvlLbl val="0"/>
      </c:catAx>
      <c:valAx>
        <c:axId val="104763392"/>
        <c:scaling>
          <c:orientation val="minMax"/>
          <c:max val="5"/>
          <c:min val="0"/>
        </c:scaling>
        <c:delete val="0"/>
        <c:axPos val="l"/>
        <c:majorGridlines/>
        <c:numFmt formatCode="General" sourceLinked="1"/>
        <c:majorTickMark val="none"/>
        <c:minorTickMark val="none"/>
        <c:tickLblPos val="nextTo"/>
        <c:crossAx val="104761600"/>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Kommunikation</a:t>
            </a:r>
          </a:p>
        </c:rich>
      </c:tx>
      <c:overlay val="0"/>
      <c:spPr>
        <a:solidFill>
          <a:sysClr val="window" lastClr="FFFFFF"/>
        </a:solidFill>
      </c:spPr>
    </c:title>
    <c:autoTitleDeleted val="0"/>
    <c:plotArea>
      <c:layout/>
      <c:radarChart>
        <c:radarStyle val="marker"/>
        <c:varyColors val="0"/>
        <c:ser>
          <c:idx val="0"/>
          <c:order val="0"/>
          <c:tx>
            <c:strRef>
              <c:f>Kommunikation!$C$5:$G$5</c:f>
              <c:strCache>
                <c:ptCount val="1"/>
                <c:pt idx="0">
                  <c:v>Kommunikation</c:v>
                </c:pt>
              </c:strCache>
            </c:strRef>
          </c:tx>
          <c:marker>
            <c:symbol val="none"/>
          </c:marker>
          <c:cat>
            <c:strRef>
              <c:f>Kommunikation!$M$5:$M$12</c:f>
              <c:strCache>
                <c:ptCount val="8"/>
                <c:pt idx="0">
                  <c:v>Anvender forskellige kommunikationsformer</c:v>
                </c:pt>
                <c:pt idx="1">
                  <c:v>Kommunikerer så modtagerne forstår budskab</c:v>
                </c:pt>
                <c:pt idx="2">
                  <c:v>Tilpasser kommunikationen</c:v>
                </c:pt>
                <c:pt idx="3">
                  <c:v>Dynamik i dialog</c:v>
                </c:pt>
                <c:pt idx="4">
                  <c:v>Sikrer gensidig forståelse</c:v>
                </c:pt>
                <c:pt idx="5">
                  <c:v>Kommunikere idéer overbevisende</c:v>
                </c:pt>
                <c:pt idx="6">
                  <c:v>Lytter og stiller relevante spørgsmål</c:v>
                </c:pt>
                <c:pt idx="7">
                  <c:v>Er åben</c:v>
                </c:pt>
              </c:strCache>
            </c:strRef>
          </c:cat>
          <c:val>
            <c:numRef>
              <c:f>Kommunikation!$N$5:$N$12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98259328"/>
        <c:axId val="98260864"/>
      </c:radarChart>
      <c:catAx>
        <c:axId val="98259328"/>
        <c:scaling>
          <c:orientation val="minMax"/>
        </c:scaling>
        <c:delete val="0"/>
        <c:axPos val="b"/>
        <c:majorGridlines/>
        <c:numFmt formatCode="General" sourceLinked="1"/>
        <c:majorTickMark val="out"/>
        <c:minorTickMark val="none"/>
        <c:tickLblPos val="nextTo"/>
        <c:crossAx val="98260864"/>
        <c:crosses val="autoZero"/>
        <c:auto val="0"/>
        <c:lblAlgn val="ctr"/>
        <c:lblOffset val="100"/>
        <c:noMultiLvlLbl val="0"/>
      </c:catAx>
      <c:valAx>
        <c:axId val="98260864"/>
        <c:scaling>
          <c:orientation val="minMax"/>
          <c:max val="5"/>
          <c:min val="0"/>
        </c:scaling>
        <c:delete val="0"/>
        <c:axPos val="l"/>
        <c:majorGridlines/>
        <c:numFmt formatCode="General" sourceLinked="1"/>
        <c:majorTickMark val="none"/>
        <c:minorTickMark val="none"/>
        <c:tickLblPos val="nextTo"/>
        <c:crossAx val="98259328"/>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Resultatorientering og -prioritering</a:t>
            </a:r>
          </a:p>
        </c:rich>
      </c:tx>
      <c:overlay val="0"/>
      <c:spPr>
        <a:solidFill>
          <a:sysClr val="window" lastClr="FFFFFF"/>
        </a:solidFill>
      </c:spPr>
    </c:title>
    <c:autoTitleDeleted val="0"/>
    <c:plotArea>
      <c:layout/>
      <c:radarChart>
        <c:radarStyle val="marker"/>
        <c:varyColors val="0"/>
        <c:ser>
          <c:idx val="0"/>
          <c:order val="0"/>
          <c:tx>
            <c:strRef>
              <c:f>'Resultat og prioritet'!$C$5:$G$5</c:f>
              <c:strCache>
                <c:ptCount val="1"/>
                <c:pt idx="0">
                  <c:v>Resultatorientering  og -prioritering</c:v>
                </c:pt>
              </c:strCache>
            </c:strRef>
          </c:tx>
          <c:marker>
            <c:symbol val="none"/>
          </c:marker>
          <c:cat>
            <c:strRef>
              <c:f>'Resultat og prioritet'!$M$5:$M$12</c:f>
              <c:strCache>
                <c:ptCount val="8"/>
                <c:pt idx="0">
                  <c:v>Prioriterer effektivt</c:v>
                </c:pt>
                <c:pt idx="1">
                  <c:v>Lader sig ikke slå ud</c:v>
                </c:pt>
                <c:pt idx="2">
                  <c:v>Entusiasme</c:v>
                </c:pt>
                <c:pt idx="3">
                  <c:v>Fysisk energi</c:v>
                </c:pt>
                <c:pt idx="4">
                  <c:v>Opstiller mål og delmål</c:v>
                </c:pt>
                <c:pt idx="5">
                  <c:v>Målopfølgning</c:v>
                </c:pt>
                <c:pt idx="6">
                  <c:v>Levering til aftalt tid</c:v>
                </c:pt>
                <c:pt idx="7">
                  <c:v>Dokumentation på resultater</c:v>
                </c:pt>
              </c:strCache>
            </c:strRef>
          </c:cat>
          <c:val>
            <c:numRef>
              <c:f>'Resultat og prioritet'!$N$5:$N$12</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axId val="105117952"/>
        <c:axId val="105144320"/>
      </c:radarChart>
      <c:catAx>
        <c:axId val="105117952"/>
        <c:scaling>
          <c:orientation val="minMax"/>
        </c:scaling>
        <c:delete val="0"/>
        <c:axPos val="b"/>
        <c:majorGridlines/>
        <c:numFmt formatCode="General" sourceLinked="1"/>
        <c:majorTickMark val="out"/>
        <c:minorTickMark val="none"/>
        <c:tickLblPos val="nextTo"/>
        <c:crossAx val="105144320"/>
        <c:crosses val="autoZero"/>
        <c:auto val="0"/>
        <c:lblAlgn val="ctr"/>
        <c:lblOffset val="100"/>
        <c:noMultiLvlLbl val="0"/>
      </c:catAx>
      <c:valAx>
        <c:axId val="105144320"/>
        <c:scaling>
          <c:orientation val="minMax"/>
          <c:max val="5"/>
          <c:min val="0"/>
        </c:scaling>
        <c:delete val="0"/>
        <c:axPos val="l"/>
        <c:majorGridlines/>
        <c:numFmt formatCode="General" sourceLinked="1"/>
        <c:majorTickMark val="none"/>
        <c:minorTickMark val="none"/>
        <c:tickLblPos val="nextTo"/>
        <c:crossAx val="105117952"/>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Faglig og personlig udvikling</a:t>
            </a:r>
          </a:p>
        </c:rich>
      </c:tx>
      <c:overlay val="0"/>
      <c:spPr>
        <a:solidFill>
          <a:sysClr val="window" lastClr="FFFFFF"/>
        </a:solidFill>
      </c:spPr>
    </c:title>
    <c:autoTitleDeleted val="0"/>
    <c:plotArea>
      <c:layout/>
      <c:radarChart>
        <c:radarStyle val="marker"/>
        <c:varyColors val="0"/>
        <c:ser>
          <c:idx val="0"/>
          <c:order val="0"/>
          <c:tx>
            <c:strRef>
              <c:f>'Faglig og personlig udvikling'!$N$5:$N$14</c:f>
              <c:strCache>
                <c:ptCount val="1"/>
                <c:pt idx="0">
                  <c:v>0 0 0 0 0 0 0</c:v>
                </c:pt>
              </c:strCache>
            </c:strRef>
          </c:tx>
          <c:marker>
            <c:symbol val="none"/>
          </c:marker>
          <c:cat>
            <c:strRef>
              <c:f>'Faglig og personlig udvikling'!$M$5:$M$11</c:f>
              <c:strCache>
                <c:ptCount val="7"/>
                <c:pt idx="0">
                  <c:v>Dokumentation på resultater</c:v>
                </c:pt>
                <c:pt idx="1">
                  <c:v>Bevidste valg i karrierevalg</c:v>
                </c:pt>
                <c:pt idx="2">
                  <c:v>Progression i opgavetyper</c:v>
                </c:pt>
                <c:pt idx="3">
                  <c:v>Balance mellem egen tid og prioritet</c:v>
                </c:pt>
                <c:pt idx="4">
                  <c:v>Dokumentation for udvikling</c:v>
                </c:pt>
                <c:pt idx="5">
                  <c:v>Kender egne styrker og udviklingsområder</c:v>
                </c:pt>
                <c:pt idx="6">
                  <c:v>Får løbende feedback</c:v>
                </c:pt>
              </c:strCache>
            </c:strRef>
          </c:cat>
          <c:val>
            <c:numRef>
              <c:f>'Faglig og personlig udvikling'!$N$5:$N$11</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06119552"/>
        <c:axId val="106121088"/>
      </c:radarChart>
      <c:catAx>
        <c:axId val="106119552"/>
        <c:scaling>
          <c:orientation val="minMax"/>
        </c:scaling>
        <c:delete val="0"/>
        <c:axPos val="b"/>
        <c:majorGridlines/>
        <c:numFmt formatCode="General" sourceLinked="1"/>
        <c:majorTickMark val="out"/>
        <c:minorTickMark val="none"/>
        <c:tickLblPos val="nextTo"/>
        <c:crossAx val="106121088"/>
        <c:crosses val="autoZero"/>
        <c:auto val="0"/>
        <c:lblAlgn val="ctr"/>
        <c:lblOffset val="100"/>
        <c:noMultiLvlLbl val="0"/>
      </c:catAx>
      <c:valAx>
        <c:axId val="106121088"/>
        <c:scaling>
          <c:orientation val="minMax"/>
          <c:max val="5"/>
          <c:min val="0"/>
        </c:scaling>
        <c:delete val="0"/>
        <c:axPos val="l"/>
        <c:majorGridlines/>
        <c:numFmt formatCode="General" sourceLinked="1"/>
        <c:majorTickMark val="none"/>
        <c:minorTickMark val="none"/>
        <c:tickLblPos val="nextTo"/>
        <c:crossAx val="106119552"/>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Rådgivningsprocessen</a:t>
            </a:r>
          </a:p>
        </c:rich>
      </c:tx>
      <c:overlay val="0"/>
      <c:spPr>
        <a:solidFill>
          <a:sysClr val="window" lastClr="FFFFFF"/>
        </a:solidFill>
      </c:spPr>
    </c:title>
    <c:autoTitleDeleted val="0"/>
    <c:plotArea>
      <c:layout/>
      <c:radarChart>
        <c:radarStyle val="marker"/>
        <c:varyColors val="0"/>
        <c:ser>
          <c:idx val="0"/>
          <c:order val="0"/>
          <c:tx>
            <c:strRef>
              <c:f>Rådgivningsprocessen!$C$5:$G$5</c:f>
              <c:strCache>
                <c:ptCount val="1"/>
                <c:pt idx="0">
                  <c:v>Rådgivningsprocessen</c:v>
                </c:pt>
              </c:strCache>
            </c:strRef>
          </c:tx>
          <c:marker>
            <c:symbol val="none"/>
          </c:marker>
          <c:cat>
            <c:strRef>
              <c:f>Rådgivningsprocessen!$M$5:$M$13</c:f>
              <c:strCache>
                <c:ptCount val="9"/>
                <c:pt idx="0">
                  <c:v>Sætter sig ind i kundens organisation</c:v>
                </c:pt>
                <c:pt idx="1">
                  <c:v>Informationer tilpasset kunden</c:v>
                </c:pt>
                <c:pt idx="2">
                  <c:v>Afsætter ressourcer til fælles behovsafdækkelse</c:v>
                </c:pt>
                <c:pt idx="3">
                  <c:v>Formulerer succesfaktorer sammen med kunden</c:v>
                </c:pt>
                <c:pt idx="4">
                  <c:v>Rådgivning der skaber værdi hos kunden</c:v>
                </c:pt>
                <c:pt idx="5">
                  <c:v>Løbende forventningsafstemning</c:v>
                </c:pt>
                <c:pt idx="6">
                  <c:v>Høj grad af kundeorientering</c:v>
                </c:pt>
                <c:pt idx="7">
                  <c:v>Arbejder ud fra "best practice"</c:v>
                </c:pt>
                <c:pt idx="8">
                  <c:v>Veksler mellem forskellige konsulentroller</c:v>
                </c:pt>
              </c:strCache>
            </c:strRef>
          </c:cat>
          <c:val>
            <c:numRef>
              <c:f>Rådgivningsprocessen!$N$5:$N$13</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105638144"/>
        <c:axId val="106045440"/>
      </c:radarChart>
      <c:catAx>
        <c:axId val="105638144"/>
        <c:scaling>
          <c:orientation val="minMax"/>
        </c:scaling>
        <c:delete val="0"/>
        <c:axPos val="b"/>
        <c:majorGridlines/>
        <c:numFmt formatCode="General" sourceLinked="1"/>
        <c:majorTickMark val="out"/>
        <c:minorTickMark val="none"/>
        <c:tickLblPos val="nextTo"/>
        <c:crossAx val="106045440"/>
        <c:crosses val="autoZero"/>
        <c:auto val="0"/>
        <c:lblAlgn val="ctr"/>
        <c:lblOffset val="100"/>
        <c:noMultiLvlLbl val="0"/>
      </c:catAx>
      <c:valAx>
        <c:axId val="106045440"/>
        <c:scaling>
          <c:orientation val="minMax"/>
          <c:max val="5"/>
          <c:min val="0"/>
        </c:scaling>
        <c:delete val="0"/>
        <c:axPos val="l"/>
        <c:majorGridlines/>
        <c:numFmt formatCode="General" sourceLinked="1"/>
        <c:majorTickMark val="none"/>
        <c:minorTickMark val="none"/>
        <c:tickLblPos val="nextTo"/>
        <c:crossAx val="105638144"/>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20"/>
    </mc:Choice>
    <mc:Fallback>
      <c:style val="20"/>
    </mc:Fallback>
  </mc:AlternateContent>
  <c:chart>
    <c:title>
      <c:tx>
        <c:rich>
          <a:bodyPr/>
          <a:lstStyle/>
          <a:p>
            <a:pPr>
              <a:defRPr/>
            </a:pPr>
            <a:r>
              <a:rPr lang="en-US" sz="2400">
                <a:solidFill>
                  <a:srgbClr val="076BA7"/>
                </a:solidFill>
                <a:latin typeface="Tahoma" pitchFamily="34" charset="0"/>
                <a:ea typeface="Tahoma" pitchFamily="34" charset="0"/>
                <a:cs typeface="Tahoma" pitchFamily="34" charset="0"/>
              </a:rPr>
              <a:t>Ekspertise på det ergonomiske område</a:t>
            </a:r>
          </a:p>
        </c:rich>
      </c:tx>
      <c:overlay val="0"/>
      <c:spPr>
        <a:solidFill>
          <a:sysClr val="window" lastClr="FFFFFF"/>
        </a:solidFill>
      </c:spPr>
    </c:title>
    <c:autoTitleDeleted val="0"/>
    <c:plotArea>
      <c:layout/>
      <c:radarChart>
        <c:radarStyle val="marker"/>
        <c:varyColors val="0"/>
        <c:ser>
          <c:idx val="0"/>
          <c:order val="0"/>
          <c:tx>
            <c:strRef>
              <c:f>'Ergonomisk ekspertise'!$C$5:$G$5</c:f>
              <c:strCache>
                <c:ptCount val="1"/>
                <c:pt idx="0">
                  <c:v>Ekspertise på det ergonomiske område</c:v>
                </c:pt>
              </c:strCache>
            </c:strRef>
          </c:tx>
          <c:marker>
            <c:symbol val="none"/>
          </c:marker>
          <c:cat>
            <c:strRef>
              <c:f>'Ergonomisk ekspertise'!$M$5:$M$14</c:f>
              <c:strCache>
                <c:ptCount val="10"/>
                <c:pt idx="0">
                  <c:v>Anerkendes som ekspert</c:v>
                </c:pt>
                <c:pt idx="1">
                  <c:v>Opsøges af kolleger for råd og vejledning</c:v>
                </c:pt>
                <c:pt idx="2">
                  <c:v>Bidrager til udvikling af ergonomi</c:v>
                </c:pt>
                <c:pt idx="3">
                  <c:v>Har udviklet metoder på det ergonomiske område</c:v>
                </c:pt>
                <c:pt idx="4">
                  <c:v>Erfaring fra forskellige ergonomiske  opgavetyper</c:v>
                </c:pt>
                <c:pt idx="5">
                  <c:v>Har mange ergonomiske opgavereferencer</c:v>
                </c:pt>
                <c:pt idx="6">
                  <c:v>Succesfulde løsninger på det ergonomiske område</c:v>
                </c:pt>
                <c:pt idx="7">
                  <c:v>Benytter relevante metoder</c:v>
                </c:pt>
                <c:pt idx="8">
                  <c:v>Besidder generelle og grundlæggende konsulentfærdigheder</c:v>
                </c:pt>
                <c:pt idx="9">
                  <c:v>Besidder generalistviden</c:v>
                </c:pt>
              </c:strCache>
            </c:strRef>
          </c:cat>
          <c:val>
            <c:numRef>
              <c:f>'Ergonomisk ekspertise'!$N$5:$N$14</c:f>
              <c:numCache>
                <c:formatCode>General</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105841024"/>
        <c:axId val="105842560"/>
      </c:radarChart>
      <c:catAx>
        <c:axId val="105841024"/>
        <c:scaling>
          <c:orientation val="minMax"/>
        </c:scaling>
        <c:delete val="0"/>
        <c:axPos val="b"/>
        <c:majorGridlines/>
        <c:numFmt formatCode="General" sourceLinked="1"/>
        <c:majorTickMark val="out"/>
        <c:minorTickMark val="none"/>
        <c:tickLblPos val="nextTo"/>
        <c:crossAx val="105842560"/>
        <c:crosses val="autoZero"/>
        <c:auto val="0"/>
        <c:lblAlgn val="ctr"/>
        <c:lblOffset val="100"/>
        <c:noMultiLvlLbl val="0"/>
      </c:catAx>
      <c:valAx>
        <c:axId val="105842560"/>
        <c:scaling>
          <c:orientation val="minMax"/>
          <c:max val="5"/>
          <c:min val="0"/>
        </c:scaling>
        <c:delete val="0"/>
        <c:axPos val="l"/>
        <c:majorGridlines/>
        <c:numFmt formatCode="General" sourceLinked="1"/>
        <c:majorTickMark val="none"/>
        <c:minorTickMark val="none"/>
        <c:tickLblPos val="nextTo"/>
        <c:crossAx val="105841024"/>
        <c:crosses val="autoZero"/>
        <c:crossBetween val="between"/>
        <c:majorUnit val="1"/>
      </c:valAx>
    </c:plotArea>
    <c:plotVisOnly val="1"/>
    <c:dispBlanksAs val="gap"/>
    <c:showDLblsOverMax val="0"/>
  </c:chart>
  <c:spPr>
    <a:effectLst>
      <a:glow rad="228600">
        <a:schemeClr val="accent1">
          <a:satMod val="175000"/>
          <a:alpha val="40000"/>
        </a:schemeClr>
      </a:glow>
      <a:outerShdw blurRad="50800" dist="38100" dir="5400000" algn="t" rotWithShape="0">
        <a:prstClr val="black">
          <a:alpha val="40000"/>
        </a:prstClr>
      </a:outerShdw>
    </a:effectLst>
    <a:scene3d>
      <a:camera prst="orthographicFront"/>
      <a:lightRig rig="threePt" dir="t"/>
    </a:scene3d>
    <a:sp3d>
      <a:bevelT w="127000" h="127000"/>
      <a:bevelB w="127000" h="127000"/>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Forside!A1"/><Relationship Id="rId2" Type="http://schemas.openxmlformats.org/officeDocument/2006/relationships/image" Target="../media/image1.png"/><Relationship Id="rId1" Type="http://schemas.openxmlformats.org/officeDocument/2006/relationships/hyperlink" Target="http://www.d-e-k.dk/" TargetMode="External"/><Relationship Id="rId4" Type="http://schemas.openxmlformats.org/officeDocument/2006/relationships/hyperlink" Target="http://www.ankerhus.dk/fileadmin/user_upload/ankerhus/dokumenter/Konsulentkompetencer_-_en_guide_til_selvevaluering.pdf"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5.xml"/><Relationship Id="rId4" Type="http://schemas.openxmlformats.org/officeDocument/2006/relationships/hyperlink" Target="#'Resultat og prioritet'!A1"/></Relationships>
</file>

<file path=xl/drawings/_rels/drawing11.xml.rels><?xml version="1.0" encoding="UTF-8" standalone="yes"?>
<Relationships xmlns="http://schemas.openxmlformats.org/package/2006/relationships"><Relationship Id="rId3" Type="http://schemas.openxmlformats.org/officeDocument/2006/relationships/hyperlink" Target="#'Resultat pr&#230;sentation '!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Faglig og personlig udvikling'!A1"/><Relationship Id="rId4" Type="http://schemas.openxmlformats.org/officeDocument/2006/relationships/hyperlink" Target="#'Analytiske evner og probleml&#248;sn'!A1"/></Relationships>
</file>

<file path=xl/drawings/_rels/drawing12.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6.xml"/><Relationship Id="rId4" Type="http://schemas.openxmlformats.org/officeDocument/2006/relationships/hyperlink" Target="#'Faglig og personlig udvikling'!A1"/></Relationships>
</file>

<file path=xl/drawings/_rels/drawing13.xml.rels><?xml version="1.0" encoding="UTF-8" standalone="yes"?>
<Relationships xmlns="http://schemas.openxmlformats.org/package/2006/relationships"><Relationship Id="rId3" Type="http://schemas.openxmlformats.org/officeDocument/2006/relationships/hyperlink" Target="#'Udvikling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R&#229;dgivningsprocessen!A1"/><Relationship Id="rId4" Type="http://schemas.openxmlformats.org/officeDocument/2006/relationships/hyperlink" Target="#'Analytiske evner og probleml&#248;sn'!A1"/></Relationships>
</file>

<file path=xl/drawings/_rels/drawing14.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7.xml"/><Relationship Id="rId4" Type="http://schemas.openxmlformats.org/officeDocument/2006/relationships/hyperlink" Target="#R&#229;dgivningsprocessen!A1"/></Relationships>
</file>

<file path=xl/drawings/_rels/drawing15.xml.rels><?xml version="1.0" encoding="UTF-8" standalone="yes"?>
<Relationships xmlns="http://schemas.openxmlformats.org/package/2006/relationships"><Relationship Id="rId3" Type="http://schemas.openxmlformats.org/officeDocument/2006/relationships/hyperlink" Target="#'R&#229;dgivningsprocessen pr&#230;sentati'!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Ergonomisk ekspertise'!A1"/><Relationship Id="rId4" Type="http://schemas.openxmlformats.org/officeDocument/2006/relationships/hyperlink" Target="#'Analytiske evner og probleml&#248;sn'!A1"/></Relationships>
</file>

<file path=xl/drawings/_rels/drawing16.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8.xml"/><Relationship Id="rId4" Type="http://schemas.openxmlformats.org/officeDocument/2006/relationships/hyperlink" Target="#'Ergonomisk ekspertise'!A1"/></Relationships>
</file>

<file path=xl/drawings/_rels/drawing17.xml.rels><?xml version="1.0" encoding="UTF-8" standalone="yes"?>
<Relationships xmlns="http://schemas.openxmlformats.org/package/2006/relationships"><Relationship Id="rId3" Type="http://schemas.openxmlformats.org/officeDocument/2006/relationships/hyperlink" Target="#'Erg. ekspertise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Projektledelse og -styring'!A1"/><Relationship Id="rId4" Type="http://schemas.openxmlformats.org/officeDocument/2006/relationships/hyperlink" Target="#'Analytiske evner og probleml&#248;sn'!A1"/></Relationships>
</file>

<file path=xl/drawings/_rels/drawing18.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9.xml"/><Relationship Id="rId4" Type="http://schemas.openxmlformats.org/officeDocument/2006/relationships/hyperlink" Target="#'Projektledelse og -styring'!A1"/></Relationships>
</file>

<file path=xl/drawings/_rels/drawing19.xml.rels><?xml version="1.0" encoding="UTF-8" standalone="yes"?>
<Relationships xmlns="http://schemas.openxmlformats.org/package/2006/relationships"><Relationship Id="rId3" Type="http://schemas.openxmlformats.org/officeDocument/2006/relationships/hyperlink" Target="#'Projektledelse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Kvalitetssikring!A1"/><Relationship Id="rId4" Type="http://schemas.openxmlformats.org/officeDocument/2006/relationships/hyperlink" Target="#'Analytiske evner og probleml&#248;sn'!A1"/></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d-e-k.dk/" TargetMode="External"/></Relationships>
</file>

<file path=xl/drawings/_rels/drawing20.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10.xml"/><Relationship Id="rId4" Type="http://schemas.openxmlformats.org/officeDocument/2006/relationships/hyperlink" Target="#Kvalitetssikring!A1"/></Relationships>
</file>

<file path=xl/drawings/_rels/drawing21.xml.rels><?xml version="1.0" encoding="UTF-8" standalone="yes"?>
<Relationships xmlns="http://schemas.openxmlformats.org/package/2006/relationships"><Relationship Id="rId3" Type="http://schemas.openxmlformats.org/officeDocument/2006/relationships/hyperlink" Target="#'Kvalitetssikring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Partnerskaber og netv&#230;rk'!A1"/><Relationship Id="rId4" Type="http://schemas.openxmlformats.org/officeDocument/2006/relationships/hyperlink" Target="#'Analytiske evner og probleml&#248;sn'!A1"/></Relationships>
</file>

<file path=xl/drawings/_rels/drawing22.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11.xml"/><Relationship Id="rId4" Type="http://schemas.openxmlformats.org/officeDocument/2006/relationships/hyperlink" Target="#'Partnerskaber og netv&#230;rk'!A1"/></Relationships>
</file>

<file path=xl/drawings/_rels/drawing23.xml.rels><?xml version="1.0" encoding="UTF-8" standalone="yes"?>
<Relationships xmlns="http://schemas.openxmlformats.org/package/2006/relationships"><Relationship Id="rId3" Type="http://schemas.openxmlformats.org/officeDocument/2006/relationships/hyperlink" Target="#'Partnerskaber pr&#230;sentation '!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Omverdenen!A1"/><Relationship Id="rId4" Type="http://schemas.openxmlformats.org/officeDocument/2006/relationships/hyperlink" Target="#'Analytiske evner og probleml&#248;sn'!A1"/></Relationships>
</file>

<file path=xl/drawings/_rels/drawing24.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12.xml"/><Relationship Id="rId4" Type="http://schemas.openxmlformats.org/officeDocument/2006/relationships/hyperlink" Target="#Omverdenen!A1"/></Relationships>
</file>

<file path=xl/drawings/_rels/drawing25.xml.rels><?xml version="1.0" encoding="UTF-8" standalone="yes"?>
<Relationships xmlns="http://schemas.openxmlformats.org/package/2006/relationships"><Relationship Id="rId3" Type="http://schemas.openxmlformats.org/officeDocument/2006/relationships/hyperlink" Target="#'Omverdenen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Branche- og forretningskendskab'!A1"/><Relationship Id="rId4" Type="http://schemas.openxmlformats.org/officeDocument/2006/relationships/hyperlink" Target="#'Analytiske evner og probleml&#248;sn'!A1"/></Relationships>
</file>

<file path=xl/drawings/_rels/drawing26.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13.xml"/><Relationship Id="rId4" Type="http://schemas.openxmlformats.org/officeDocument/2006/relationships/hyperlink" Target="#'Branche- og forretningskendskab'!A1"/></Relationships>
</file>

<file path=xl/drawings/_rels/drawing27.xml.rels><?xml version="1.0" encoding="UTF-8" standalone="yes"?>
<Relationships xmlns="http://schemas.openxmlformats.org/package/2006/relationships"><Relationship Id="rId3" Type="http://schemas.openxmlformats.org/officeDocument/2006/relationships/hyperlink" Target="#'Branchekendskab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Viden om konsulentbranchen'!A1"/><Relationship Id="rId4" Type="http://schemas.openxmlformats.org/officeDocument/2006/relationships/hyperlink" Target="#'Analytiske evner og probleml&#248;sn'!A1"/></Relationships>
</file>

<file path=xl/drawings/_rels/drawing28.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14.xml"/><Relationship Id="rId4" Type="http://schemas.openxmlformats.org/officeDocument/2006/relationships/hyperlink" Target="#'Viden om konsulentbranchen'!A1"/></Relationships>
</file>

<file path=xl/drawings/_rels/drawing29.xml.rels><?xml version="1.0" encoding="UTF-8" standalone="yes"?>
<Relationships xmlns="http://schemas.openxmlformats.org/package/2006/relationships"><Relationship Id="rId3" Type="http://schemas.openxmlformats.org/officeDocument/2006/relationships/hyperlink" Target="#'Viden pr&#230;sentation'!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Salgskompetence!A1"/><Relationship Id="rId4" Type="http://schemas.openxmlformats.org/officeDocument/2006/relationships/hyperlink" Target="#'Analytiske evner og probleml&#248;sn'!A1"/></Relationships>
</file>

<file path=xl/drawings/_rels/drawing3.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Etik pr&#230;sentation'!A1"/><Relationship Id="rId1" Type="http://schemas.openxmlformats.org/officeDocument/2006/relationships/hyperlink" Target="#Forside!A1"/></Relationships>
</file>

<file path=xl/drawings/_rels/drawing30.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15.xml"/><Relationship Id="rId4" Type="http://schemas.openxmlformats.org/officeDocument/2006/relationships/hyperlink" Target="#Salgskompetence!A1"/></Relationships>
</file>

<file path=xl/drawings/_rels/drawing31.xml.rels><?xml version="1.0" encoding="UTF-8" standalone="yes"?>
<Relationships xmlns="http://schemas.openxmlformats.org/package/2006/relationships"><Relationship Id="rId3" Type="http://schemas.openxmlformats.org/officeDocument/2006/relationships/hyperlink" Target="#'Salgskompetence pr&#230;sentation'!A1"/><Relationship Id="rId2" Type="http://schemas.openxmlformats.org/officeDocument/2006/relationships/hyperlink" Target="#'Etik pr&#230;sentation'!A1"/><Relationship Id="rId1" Type="http://schemas.openxmlformats.org/officeDocument/2006/relationships/hyperlink" Target="#Forside!A1"/></Relationships>
</file>

<file path=xl/drawings/_rels/drawing32.xml.rels><?xml version="1.0" encoding="UTF-8" standalone="yes"?>
<Relationships xmlns="http://schemas.openxmlformats.org/package/2006/relationships"><Relationship Id="rId2" Type="http://schemas.openxmlformats.org/officeDocument/2006/relationships/hyperlink" Target="#Forside!A1"/><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hyperlink" Target="#'Analytiske evner pr&#230;sent'!A1"/><Relationship Id="rId4" Type="http://schemas.openxmlformats.org/officeDocument/2006/relationships/hyperlink" Target="#'Interpersonelle f&#230;rdigheder'!A1"/></Relationships>
</file>

<file path=xl/drawings/_rels/drawing6.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3.xml"/><Relationship Id="rId4" Type="http://schemas.openxmlformats.org/officeDocument/2006/relationships/hyperlink" Target="#'Interpersonelle f&#230;rdigheder'!A1"/></Relationships>
</file>

<file path=xl/drawings/_rels/drawing7.xml.rels><?xml version="1.0" encoding="UTF-8" standalone="yes"?>
<Relationships xmlns="http://schemas.openxmlformats.org/package/2006/relationships"><Relationship Id="rId3" Type="http://schemas.openxmlformats.org/officeDocument/2006/relationships/hyperlink" Target="#'Interpersonelle pr&#230;sent'!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Kommunikation!A1"/><Relationship Id="rId4" Type="http://schemas.openxmlformats.org/officeDocument/2006/relationships/hyperlink" Target="#'Analytiske evner og probleml&#248;sn'!A1"/></Relationships>
</file>

<file path=xl/drawings/_rels/drawing8.xml.rels><?xml version="1.0" encoding="UTF-8" standalone="yes"?>
<Relationships xmlns="http://schemas.openxmlformats.org/package/2006/relationships"><Relationship Id="rId3" Type="http://schemas.openxmlformats.org/officeDocument/2006/relationships/hyperlink" Target="#'Analytiske evner og probleml&#248;sn'!A1"/><Relationship Id="rId2" Type="http://schemas.openxmlformats.org/officeDocument/2006/relationships/hyperlink" Target="#Forside!A1"/><Relationship Id="rId1" Type="http://schemas.openxmlformats.org/officeDocument/2006/relationships/chart" Target="../charts/chart4.xml"/><Relationship Id="rId4" Type="http://schemas.openxmlformats.org/officeDocument/2006/relationships/hyperlink" Target="#Kommunikation!A1"/></Relationships>
</file>

<file path=xl/drawings/_rels/drawing9.xml.rels><?xml version="1.0" encoding="UTF-8" standalone="yes"?>
<Relationships xmlns="http://schemas.openxmlformats.org/package/2006/relationships"><Relationship Id="rId3" Type="http://schemas.openxmlformats.org/officeDocument/2006/relationships/hyperlink" Target="#'Kommunikation pr&#230;sentation '!A1"/><Relationship Id="rId2" Type="http://schemas.openxmlformats.org/officeDocument/2006/relationships/hyperlink" Target="#'Etik pr&#230;sentation'!A1"/><Relationship Id="rId1" Type="http://schemas.openxmlformats.org/officeDocument/2006/relationships/hyperlink" Target="#Forside!A1"/><Relationship Id="rId5" Type="http://schemas.openxmlformats.org/officeDocument/2006/relationships/hyperlink" Target="#'Resultat og prioritet'!A1"/><Relationship Id="rId4" Type="http://schemas.openxmlformats.org/officeDocument/2006/relationships/hyperlink" Target="#'Analytiske evner og probleml&#248;sn'!A1"/></Relationships>
</file>

<file path=xl/drawings/drawing1.xml><?xml version="1.0" encoding="utf-8"?>
<xdr:wsDr xmlns:xdr="http://schemas.openxmlformats.org/drawingml/2006/spreadsheetDrawing" xmlns:a="http://schemas.openxmlformats.org/drawingml/2006/main">
  <xdr:twoCellAnchor>
    <xdr:from>
      <xdr:col>0</xdr:col>
      <xdr:colOff>466725</xdr:colOff>
      <xdr:row>1</xdr:row>
      <xdr:rowOff>1009649</xdr:rowOff>
    </xdr:from>
    <xdr:to>
      <xdr:col>23</xdr:col>
      <xdr:colOff>142875</xdr:colOff>
      <xdr:row>4</xdr:row>
      <xdr:rowOff>28574</xdr:rowOff>
    </xdr:to>
    <xdr:grpSp>
      <xdr:nvGrpSpPr>
        <xdr:cNvPr id="9" name="Gruppe 8"/>
        <xdr:cNvGrpSpPr/>
      </xdr:nvGrpSpPr>
      <xdr:grpSpPr>
        <a:xfrm>
          <a:off x="466725" y="1200149"/>
          <a:ext cx="13696950" cy="6010275"/>
          <a:chOff x="1390650" y="1000124"/>
          <a:chExt cx="13373100" cy="6010275"/>
        </a:xfrm>
      </xdr:grpSpPr>
      <xdr:sp macro="" textlink="">
        <xdr:nvSpPr>
          <xdr:cNvPr id="3" name="Tekstboks 2"/>
          <xdr:cNvSpPr txBox="1"/>
        </xdr:nvSpPr>
        <xdr:spPr>
          <a:xfrm>
            <a:off x="1647825" y="1381124"/>
            <a:ext cx="13115925" cy="56292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000"/>
              <a:t>I det følgende </a:t>
            </a:r>
          </a:p>
        </xdr:txBody>
      </xdr:sp>
      <xdr:sp macro="" textlink="">
        <xdr:nvSpPr>
          <xdr:cNvPr id="2" name="Tekstboks 1"/>
          <xdr:cNvSpPr txBox="1"/>
        </xdr:nvSpPr>
        <xdr:spPr>
          <a:xfrm>
            <a:off x="1390650" y="1000124"/>
            <a:ext cx="13058775" cy="5743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000"/>
              <a:t>Følgende test måler en række ”ikke-ergonomisk-faglige” kompetencer, der normalt anses for væsentlige for at kunne yde et professionelt ergonomisk rådgivningsarbejde.  Mange har en dyb faglig indsigt inden for bestemte ergonomiske discipliner,</a:t>
            </a:r>
            <a:r>
              <a:rPr lang="da-DK" sz="2000" baseline="0"/>
              <a:t> hvorimod der ikke har været så stort et fokus på de "ikke-ergonomisk-faglige" kompetencer</a:t>
            </a:r>
            <a:endParaRPr lang="da-DK" sz="2000"/>
          </a:p>
          <a:p>
            <a:endParaRPr lang="da-DK" sz="2000"/>
          </a:p>
          <a:p>
            <a:r>
              <a:rPr lang="da-DK" sz="2000"/>
              <a:t>Testen er udarbejdet efter en guide, som Ankerhus-gruppen har udviklet på baggrund af CMCI's "Competency Framework", der er udgangspunktet for certificering af CMC-konsulenter. Der er almindelig accept af, at de anførte kompetencer er væsentlige. Guiden kan downloades ved at klikke på boksen "Download guide" nedenunder</a:t>
            </a:r>
            <a:r>
              <a:rPr lang="da-DK" sz="2000" baseline="0"/>
              <a:t> dette tekstfelt.</a:t>
            </a:r>
            <a:br>
              <a:rPr lang="da-DK" sz="2000" baseline="0"/>
            </a:br>
            <a:endParaRPr lang="da-DK" sz="2000"/>
          </a:p>
          <a:p>
            <a:r>
              <a:rPr lang="da-DK" sz="2000"/>
              <a:t>Testen kan bruges som et inspirationsmateriale for arbejdet med udvikling af "ikke-ergonomisk-faglige" konsulentkompe-tencer – både på det personlige plan og som virksomhed. </a:t>
            </a:r>
          </a:p>
          <a:p>
            <a:endParaRPr lang="da-DK" sz="2000"/>
          </a:p>
          <a:p>
            <a:r>
              <a:rPr lang="da-DK" sz="2000"/>
              <a:t>I testen fokuseres primært på de konsulentkompetencer, der ikke er bundet op på de ergonomisk faglige kompetencer, men er fælles for alle konsulenter. Det skal derfor også holdes for øje, at de ergonomiske konsulenter også skal have en specifik faglighed inden ergonomi. </a:t>
            </a:r>
          </a:p>
          <a:p>
            <a:endParaRPr lang="da-DK" sz="2000"/>
          </a:p>
          <a:p>
            <a:r>
              <a:rPr lang="da-DK" sz="2000"/>
              <a:t>Målet er ikke, at den enkelte "har et højt niveau" inden for alle de nævnte kompetencer, ligesom det ikke er den enkeltes egen vurdering, der er afgørende. Det er derimod kundens vurdering, og kundernes forventninger og krav ændres hele tiden. Det skal både den enkelte konsulent og konsulentvirksomheden som helhed løbende forholde sig til.</a:t>
            </a:r>
          </a:p>
        </xdr:txBody>
      </xdr:sp>
    </xdr:grpSp>
    <xdr:clientData/>
  </xdr:twoCellAnchor>
  <xdr:twoCellAnchor editAs="oneCell">
    <xdr:from>
      <xdr:col>0</xdr:col>
      <xdr:colOff>0</xdr:colOff>
      <xdr:row>0</xdr:row>
      <xdr:rowOff>0</xdr:rowOff>
    </xdr:from>
    <xdr:to>
      <xdr:col>2</xdr:col>
      <xdr:colOff>38100</xdr:colOff>
      <xdr:row>1</xdr:row>
      <xdr:rowOff>923925</xdr:rowOff>
    </xdr:to>
    <xdr:pic>
      <xdr:nvPicPr>
        <xdr:cNvPr id="4" name="Billed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5730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152399</xdr:colOff>
      <xdr:row>4</xdr:row>
      <xdr:rowOff>180975</xdr:rowOff>
    </xdr:from>
    <xdr:to>
      <xdr:col>9</xdr:col>
      <xdr:colOff>561975</xdr:colOff>
      <xdr:row>6</xdr:row>
      <xdr:rowOff>219075</xdr:rowOff>
    </xdr:to>
    <xdr:grpSp>
      <xdr:nvGrpSpPr>
        <xdr:cNvPr id="5" name="Gruppe 3">
          <a:hlinkClick xmlns:r="http://schemas.openxmlformats.org/officeDocument/2006/relationships" r:id="rId3"/>
        </xdr:cNvPr>
        <xdr:cNvGrpSpPr>
          <a:grpSpLocks/>
        </xdr:cNvGrpSpPr>
      </xdr:nvGrpSpPr>
      <xdr:grpSpPr bwMode="auto">
        <a:xfrm>
          <a:off x="2590799" y="7362825"/>
          <a:ext cx="3457576" cy="552450"/>
          <a:chOff x="647700" y="7553325"/>
          <a:chExt cx="1200150" cy="466725"/>
        </a:xfrm>
      </xdr:grpSpPr>
      <xdr:sp macro="" textlink="">
        <xdr:nvSpPr>
          <xdr:cNvPr id="6" name="Afrundet rektangel 5"/>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Gå til testen</a:t>
            </a:r>
          </a:p>
        </xdr:txBody>
      </xdr:sp>
    </xdr:grpSp>
    <xdr:clientData/>
  </xdr:twoCellAnchor>
  <xdr:oneCellAnchor>
    <xdr:from>
      <xdr:col>1</xdr:col>
      <xdr:colOff>1</xdr:colOff>
      <xdr:row>0</xdr:row>
      <xdr:rowOff>0</xdr:rowOff>
    </xdr:from>
    <xdr:ext cx="14249400" cy="1125501"/>
    <xdr:sp macro="" textlink="">
      <xdr:nvSpPr>
        <xdr:cNvPr id="8" name="Rektangel 7"/>
        <xdr:cNvSpPr/>
      </xdr:nvSpPr>
      <xdr:spPr>
        <a:xfrm>
          <a:off x="609601" y="0"/>
          <a:ext cx="14249400" cy="1125501"/>
        </a:xfrm>
        <a:prstGeom prst="rect">
          <a:avLst/>
        </a:prstGeom>
        <a:noFill/>
      </xdr:spPr>
      <xdr:txBody>
        <a:bodyPr wrap="square" lIns="91440" tIns="45720" rIns="91440" bIns="45720">
          <a:spAutoFit/>
        </a:bodyPr>
        <a:lstStyle/>
        <a:p>
          <a:pPr algn="ctr"/>
          <a:r>
            <a:rPr lang="da-DK" sz="6600" b="1" cap="none" spc="0">
              <a:ln w="18000">
                <a:solidFill>
                  <a:srgbClr val="00B0F0"/>
                </a:solidFill>
                <a:prstDash val="solid"/>
                <a:miter lim="800000"/>
              </a:ln>
              <a:solidFill>
                <a:srgbClr val="076BA7"/>
              </a:solidFill>
              <a:effectLst>
                <a:outerShdw blurRad="25500" dist="23000" dir="7020000" algn="tl">
                  <a:srgbClr val="000000">
                    <a:alpha val="50000"/>
                  </a:srgbClr>
                </a:outerShdw>
              </a:effectLst>
            </a:rPr>
            <a:t>Konsulentkompetencer</a:t>
          </a:r>
          <a:endParaRPr lang="da-DK" sz="4800" b="1" cap="none" spc="0">
            <a:ln w="18000">
              <a:solidFill>
                <a:srgbClr val="00B0F0"/>
              </a:solidFill>
              <a:prstDash val="solid"/>
              <a:miter lim="800000"/>
            </a:ln>
            <a:solidFill>
              <a:srgbClr val="076BA7"/>
            </a:solidFill>
            <a:effectLst>
              <a:outerShdw blurRad="25500" dist="23000" dir="7020000" algn="tl">
                <a:srgbClr val="000000">
                  <a:alpha val="50000"/>
                </a:srgbClr>
              </a:outerShdw>
            </a:effectLst>
          </a:endParaRPr>
        </a:p>
      </xdr:txBody>
    </xdr:sp>
    <xdr:clientData/>
  </xdr:oneCellAnchor>
  <xdr:twoCellAnchor>
    <xdr:from>
      <xdr:col>12</xdr:col>
      <xdr:colOff>0</xdr:colOff>
      <xdr:row>4</xdr:row>
      <xdr:rowOff>161925</xdr:rowOff>
    </xdr:from>
    <xdr:to>
      <xdr:col>17</xdr:col>
      <xdr:colOff>409576</xdr:colOff>
      <xdr:row>6</xdr:row>
      <xdr:rowOff>200025</xdr:rowOff>
    </xdr:to>
    <xdr:grpSp>
      <xdr:nvGrpSpPr>
        <xdr:cNvPr id="10" name="Gruppe 3">
          <a:hlinkClick xmlns:r="http://schemas.openxmlformats.org/officeDocument/2006/relationships" r:id="rId3"/>
        </xdr:cNvPr>
        <xdr:cNvGrpSpPr>
          <a:grpSpLocks/>
        </xdr:cNvGrpSpPr>
      </xdr:nvGrpSpPr>
      <xdr:grpSpPr bwMode="auto">
        <a:xfrm>
          <a:off x="7315200" y="7343775"/>
          <a:ext cx="3457576" cy="552450"/>
          <a:chOff x="647700" y="7553325"/>
          <a:chExt cx="1200150" cy="466725"/>
        </a:xfrm>
      </xdr:grpSpPr>
      <xdr:sp macro="" textlink="">
        <xdr:nvSpPr>
          <xdr:cNvPr id="11" name="Afrundet rektangel 10"/>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2" name="Tekstboks 11">
            <a:hlinkClick xmlns:r="http://schemas.openxmlformats.org/officeDocument/2006/relationships" r:id="rId4"/>
          </xdr:cNvPr>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Download guide</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7169"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819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9217"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0241"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1265"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3</xdr:col>
      <xdr:colOff>266700</xdr:colOff>
      <xdr:row>4</xdr:row>
      <xdr:rowOff>180975</xdr:rowOff>
    </xdr:to>
    <xdr:pic>
      <xdr:nvPicPr>
        <xdr:cNvPr id="1025" name="Billede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 y="95250"/>
          <a:ext cx="1257300"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114299</xdr:colOff>
      <xdr:row>4</xdr:row>
      <xdr:rowOff>152399</xdr:rowOff>
    </xdr:from>
    <xdr:to>
      <xdr:col>24</xdr:col>
      <xdr:colOff>485775</xdr:colOff>
      <xdr:row>35</xdr:row>
      <xdr:rowOff>57149</xdr:rowOff>
    </xdr:to>
    <xdr:graphicFrame macro="">
      <xdr:nvGraphicFramePr>
        <xdr:cNvPr id="1026"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409575</xdr:colOff>
      <xdr:row>26</xdr:row>
      <xdr:rowOff>190500</xdr:rowOff>
    </xdr:from>
    <xdr:to>
      <xdr:col>20</xdr:col>
      <xdr:colOff>390525</xdr:colOff>
      <xdr:row>31</xdr:row>
      <xdr:rowOff>161925</xdr:rowOff>
    </xdr:to>
    <xdr:sp macro="" textlink="">
      <xdr:nvSpPr>
        <xdr:cNvPr id="8" name="Tekstboks 7"/>
        <xdr:cNvSpPr txBox="1"/>
      </xdr:nvSpPr>
      <xdr:spPr>
        <a:xfrm>
          <a:off x="10010775" y="6172200"/>
          <a:ext cx="1809750" cy="838200"/>
        </a:xfrm>
        <a:prstGeom prst="rect">
          <a:avLst/>
        </a:prstGeom>
        <a:solidFill>
          <a:schemeClr val="bg1">
            <a:lumMod val="85000"/>
          </a:schemeClr>
        </a:solidFill>
        <a:ln w="9525" cmpd="sng">
          <a:solidFill>
            <a:srgbClr val="076BA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0">
              <a:solidFill>
                <a:sysClr val="windowText" lastClr="000000"/>
              </a:solidFill>
              <a:latin typeface="+mn-lt"/>
              <a:ea typeface="Tahoma" pitchFamily="34" charset="0"/>
              <a:cs typeface="Tahoma" pitchFamily="34" charset="0"/>
            </a:rPr>
            <a:t>5 Stærkt ressourceområde</a:t>
          </a:r>
        </a:p>
        <a:p>
          <a:r>
            <a:rPr lang="da-DK" sz="1000" b="0">
              <a:solidFill>
                <a:sysClr val="windowText" lastClr="000000"/>
              </a:solidFill>
              <a:latin typeface="+mn-lt"/>
              <a:ea typeface="Tahoma" pitchFamily="34" charset="0"/>
              <a:cs typeface="Tahoma" pitchFamily="34" charset="0"/>
            </a:rPr>
            <a:t>4 Ressourceområde</a:t>
          </a:r>
        </a:p>
        <a:p>
          <a:r>
            <a:rPr lang="da-DK" sz="1000" b="0">
              <a:solidFill>
                <a:sysClr val="windowText" lastClr="000000"/>
              </a:solidFill>
              <a:latin typeface="+mn-lt"/>
              <a:ea typeface="Tahoma" pitchFamily="34" charset="0"/>
              <a:cs typeface="Tahoma" pitchFamily="34" charset="0"/>
            </a:rPr>
            <a:t>3</a:t>
          </a:r>
          <a:r>
            <a:rPr lang="da-DK" sz="1000" b="0" baseline="0">
              <a:solidFill>
                <a:sysClr val="windowText" lastClr="000000"/>
              </a:solidFill>
              <a:latin typeface="+mn-lt"/>
              <a:ea typeface="Tahoma" pitchFamily="34" charset="0"/>
              <a:cs typeface="Tahoma" pitchFamily="34" charset="0"/>
            </a:rPr>
            <a:t> Opmærksomhedsområde</a:t>
          </a:r>
        </a:p>
        <a:p>
          <a:r>
            <a:rPr lang="da-DK" sz="1000" b="0" baseline="0">
              <a:solidFill>
                <a:sysClr val="windowText" lastClr="000000"/>
              </a:solidFill>
              <a:latin typeface="+mn-lt"/>
              <a:ea typeface="Tahoma" pitchFamily="34" charset="0"/>
              <a:cs typeface="Tahoma" pitchFamily="34" charset="0"/>
            </a:rPr>
            <a:t>2 Udviklingsområde</a:t>
          </a:r>
        </a:p>
        <a:p>
          <a:r>
            <a:rPr lang="da-DK" sz="1000" b="0" baseline="0">
              <a:solidFill>
                <a:sysClr val="windowText" lastClr="000000"/>
              </a:solidFill>
              <a:latin typeface="+mn-lt"/>
              <a:ea typeface="Tahoma" pitchFamily="34" charset="0"/>
              <a:cs typeface="Tahoma" pitchFamily="34" charset="0"/>
            </a:rPr>
            <a:t>1 Stort udviklingsområde</a:t>
          </a:r>
          <a:endParaRPr lang="da-DK" sz="1000" b="0">
            <a:solidFill>
              <a:sysClr val="windowText" lastClr="000000"/>
            </a:solidFill>
            <a:latin typeface="+mn-lt"/>
            <a:ea typeface="Tahoma" pitchFamily="34" charset="0"/>
            <a:cs typeface="Tahoma" pitchFamily="34" charset="0"/>
          </a:endParaRPr>
        </a:p>
      </xdr:txBody>
    </xdr:sp>
    <xdr:clientData/>
  </xdr:twoCellAnchor>
  <xdr:oneCellAnchor>
    <xdr:from>
      <xdr:col>2</xdr:col>
      <xdr:colOff>76200</xdr:colOff>
      <xdr:row>0</xdr:row>
      <xdr:rowOff>0</xdr:rowOff>
    </xdr:from>
    <xdr:ext cx="11717549" cy="1828800"/>
    <xdr:sp macro="" textlink="">
      <xdr:nvSpPr>
        <xdr:cNvPr id="3" name="Rektangel 2"/>
        <xdr:cNvSpPr/>
      </xdr:nvSpPr>
      <xdr:spPr>
        <a:xfrm>
          <a:off x="781050" y="0"/>
          <a:ext cx="11717549" cy="1828800"/>
        </a:xfrm>
        <a:prstGeom prst="rect">
          <a:avLst/>
        </a:prstGeom>
        <a:noFill/>
      </xdr:spPr>
      <xdr:txBody>
        <a:bodyPr wrap="square" lIns="91440" tIns="45720" rIns="91440" bIns="45720">
          <a:noAutofit/>
        </a:bodyPr>
        <a:lstStyle/>
        <a:p>
          <a:pPr algn="ctr"/>
          <a:r>
            <a:rPr lang="da-DK" sz="4800" b="1" cap="none" spc="0">
              <a:ln w="18000">
                <a:solidFill>
                  <a:srgbClr val="00B0F0"/>
                </a:solidFill>
                <a:prstDash val="solid"/>
                <a:miter lim="800000"/>
              </a:ln>
              <a:solidFill>
                <a:srgbClr val="076BA7"/>
              </a:solidFill>
              <a:effectLst>
                <a:outerShdw blurRad="25500" dist="23000" dir="7020000" algn="tl">
                  <a:srgbClr val="000000">
                    <a:alpha val="50000"/>
                  </a:srgbClr>
                </a:outerShdw>
              </a:effectLst>
            </a:rPr>
            <a:t>Management-</a:t>
          </a:r>
          <a:br>
            <a:rPr lang="da-DK" sz="4800" b="1" cap="none" spc="0">
              <a:ln w="18000">
                <a:solidFill>
                  <a:srgbClr val="00B0F0"/>
                </a:solidFill>
                <a:prstDash val="solid"/>
                <a:miter lim="800000"/>
              </a:ln>
              <a:solidFill>
                <a:srgbClr val="076BA7"/>
              </a:solidFill>
              <a:effectLst>
                <a:outerShdw blurRad="25500" dist="23000" dir="7020000" algn="tl">
                  <a:srgbClr val="000000">
                    <a:alpha val="50000"/>
                  </a:srgbClr>
                </a:outerShdw>
              </a:effectLst>
            </a:rPr>
          </a:br>
          <a:r>
            <a:rPr lang="da-DK" sz="4800" b="1" cap="none" spc="0">
              <a:ln w="18000">
                <a:solidFill>
                  <a:srgbClr val="00B0F0"/>
                </a:solidFill>
                <a:prstDash val="solid"/>
                <a:miter lim="800000"/>
              </a:ln>
              <a:solidFill>
                <a:srgbClr val="076BA7"/>
              </a:solidFill>
              <a:effectLst>
                <a:outerShdw blurRad="25500" dist="23000" dir="7020000" algn="tl">
                  <a:srgbClr val="000000">
                    <a:alpha val="50000"/>
                  </a:srgbClr>
                </a:outerShdw>
              </a:effectLst>
            </a:rPr>
            <a:t>konsulent test</a:t>
          </a:r>
        </a:p>
      </xdr:txBody>
    </xdr:sp>
    <xdr:clientData/>
  </xdr:oneCellAnchor>
  <xdr:twoCellAnchor>
    <xdr:from>
      <xdr:col>2</xdr:col>
      <xdr:colOff>266700</xdr:colOff>
      <xdr:row>28</xdr:row>
      <xdr:rowOff>76199</xdr:rowOff>
    </xdr:from>
    <xdr:to>
      <xdr:col>11</xdr:col>
      <xdr:colOff>152400</xdr:colOff>
      <xdr:row>38</xdr:row>
      <xdr:rowOff>47625</xdr:rowOff>
    </xdr:to>
    <xdr:sp macro="" textlink="">
      <xdr:nvSpPr>
        <xdr:cNvPr id="5" name="Tekstboks 4"/>
        <xdr:cNvSpPr txBox="1"/>
      </xdr:nvSpPr>
      <xdr:spPr>
        <a:xfrm>
          <a:off x="971550" y="6429374"/>
          <a:ext cx="6600825" cy="1876426"/>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0">
              <a:solidFill>
                <a:sysClr val="windowText" lastClr="000000"/>
              </a:solidFill>
              <a:latin typeface="Tahoma" pitchFamily="34" charset="0"/>
              <a:ea typeface="Tahoma" pitchFamily="34" charset="0"/>
              <a:cs typeface="Tahoma" pitchFamily="34" charset="0"/>
            </a:rPr>
            <a:t>Klik på testfeltet ud</a:t>
          </a:r>
          <a:r>
            <a:rPr lang="da-DK" sz="1200" b="0" baseline="0">
              <a:solidFill>
                <a:sysClr val="windowText" lastClr="000000"/>
              </a:solidFill>
              <a:latin typeface="Tahoma" pitchFamily="34" charset="0"/>
              <a:ea typeface="Tahoma" pitchFamily="34" charset="0"/>
              <a:cs typeface="Tahoma" pitchFamily="34" charset="0"/>
            </a:rPr>
            <a:t> for de enkelte temaer for at gå til det relevante test-afsnit.</a:t>
          </a:r>
        </a:p>
        <a:p>
          <a:endParaRPr lang="da-DK" sz="1200" b="0" baseline="0">
            <a:solidFill>
              <a:sysClr val="windowText" lastClr="000000"/>
            </a:solidFill>
            <a:latin typeface="Tahoma" pitchFamily="34" charset="0"/>
            <a:ea typeface="Tahoma" pitchFamily="34" charset="0"/>
            <a:cs typeface="Tahoma" pitchFamily="34" charset="0"/>
          </a:endParaRPr>
        </a:p>
        <a:p>
          <a:r>
            <a:rPr lang="da-DK" sz="1200" b="0" baseline="0">
              <a:solidFill>
                <a:sysClr val="windowText" lastClr="000000"/>
              </a:solidFill>
              <a:latin typeface="Tahoma" pitchFamily="34" charset="0"/>
              <a:ea typeface="Tahoma" pitchFamily="34" charset="0"/>
              <a:cs typeface="Tahoma" pitchFamily="34" charset="0"/>
            </a:rPr>
            <a:t>Klik på resultatfeltet for at se resultatet for de enkelte temaer - herunder specificeret radar-diagram for temaet.</a:t>
          </a:r>
        </a:p>
        <a:p>
          <a:endParaRPr lang="da-DK" sz="1200" b="0" baseline="0">
            <a:solidFill>
              <a:sysClr val="windowText" lastClr="000000"/>
            </a:solidFill>
            <a:latin typeface="Tahoma" pitchFamily="34" charset="0"/>
            <a:ea typeface="Tahoma" pitchFamily="34" charset="0"/>
            <a:cs typeface="Tahoma" pitchFamily="34" charset="0"/>
          </a:endParaRPr>
        </a:p>
        <a:p>
          <a:r>
            <a:rPr lang="da-DK" sz="1200" b="0" baseline="0">
              <a:solidFill>
                <a:sysClr val="windowText" lastClr="000000"/>
              </a:solidFill>
              <a:latin typeface="Tahoma" pitchFamily="34" charset="0"/>
              <a:ea typeface="Tahoma" pitchFamily="34" charset="0"/>
              <a:cs typeface="Tahoma" pitchFamily="34" charset="0"/>
            </a:rPr>
            <a:t>"Score" angiver den gennemsnitlige score for temaet.</a:t>
          </a:r>
        </a:p>
        <a:p>
          <a:endParaRPr lang="da-DK" sz="1200" b="0" baseline="0">
            <a:solidFill>
              <a:sysClr val="windowText" lastClr="000000"/>
            </a:solidFill>
            <a:latin typeface="Tahoma" pitchFamily="34" charset="0"/>
            <a:ea typeface="Tahoma" pitchFamily="34" charset="0"/>
            <a:cs typeface="Tahoma" pitchFamily="34" charset="0"/>
          </a:endParaRPr>
        </a:p>
        <a:p>
          <a:r>
            <a:rPr lang="da-DK" sz="1200" b="0" baseline="0">
              <a:solidFill>
                <a:sysClr val="windowText" lastClr="000000"/>
              </a:solidFill>
              <a:latin typeface="Tahoma" pitchFamily="34" charset="0"/>
              <a:ea typeface="Tahoma" pitchFamily="34" charset="0"/>
              <a:cs typeface="Tahoma" pitchFamily="34" charset="0"/>
            </a:rPr>
            <a:t>Til højre er et radardiagram for alle temaerne samlet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2289"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331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4337"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5361"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6385"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0</xdr:row>
      <xdr:rowOff>66675</xdr:rowOff>
    </xdr:from>
    <xdr:to>
      <xdr:col>1</xdr:col>
      <xdr:colOff>1409700</xdr:colOff>
      <xdr:row>0</xdr:row>
      <xdr:rowOff>619125</xdr:rowOff>
    </xdr:to>
    <xdr:grpSp>
      <xdr:nvGrpSpPr>
        <xdr:cNvPr id="2049" name="Gruppe 3">
          <a:hlinkClick xmlns:r="http://schemas.openxmlformats.org/officeDocument/2006/relationships" r:id="rId1"/>
        </xdr:cNvPr>
        <xdr:cNvGrpSpPr>
          <a:grpSpLocks/>
        </xdr:cNvGrpSpPr>
      </xdr:nvGrpSpPr>
      <xdr:grpSpPr bwMode="auto">
        <a:xfrm>
          <a:off x="819150" y="66675"/>
          <a:ext cx="1200150" cy="552450"/>
          <a:chOff x="647700" y="7553325"/>
          <a:chExt cx="1200150" cy="466725"/>
        </a:xfrm>
      </xdr:grpSpPr>
      <xdr:sp macro="" textlink="">
        <xdr:nvSpPr>
          <xdr:cNvPr id="2" name="Afrundet rektangel 1"/>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3" name="Tekstboks 2"/>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1695450</xdr:colOff>
      <xdr:row>0</xdr:row>
      <xdr:rowOff>66675</xdr:rowOff>
    </xdr:from>
    <xdr:to>
      <xdr:col>1</xdr:col>
      <xdr:colOff>2895600</xdr:colOff>
      <xdr:row>0</xdr:row>
      <xdr:rowOff>619125</xdr:rowOff>
    </xdr:to>
    <xdr:grpSp>
      <xdr:nvGrpSpPr>
        <xdr:cNvPr id="2050" name="Gruppe 11">
          <a:hlinkClick xmlns:r="http://schemas.openxmlformats.org/officeDocument/2006/relationships" r:id="rId2"/>
        </xdr:cNvPr>
        <xdr:cNvGrpSpPr>
          <a:grpSpLocks/>
        </xdr:cNvGrpSpPr>
      </xdr:nvGrpSpPr>
      <xdr:grpSpPr bwMode="auto">
        <a:xfrm>
          <a:off x="2305050" y="66675"/>
          <a:ext cx="1200150" cy="552450"/>
          <a:chOff x="2305050" y="66676"/>
          <a:chExt cx="1200150" cy="552449"/>
        </a:xfrm>
      </xdr:grpSpPr>
      <xdr:sp macro="" textlink="">
        <xdr:nvSpPr>
          <xdr:cNvPr id="8" name="Afrundet rektangel 7"/>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9" name="Tekstboks 8"/>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3114675</xdr:colOff>
      <xdr:row>0</xdr:row>
      <xdr:rowOff>76200</xdr:rowOff>
    </xdr:from>
    <xdr:to>
      <xdr:col>2</xdr:col>
      <xdr:colOff>428625</xdr:colOff>
      <xdr:row>0</xdr:row>
      <xdr:rowOff>628650</xdr:rowOff>
    </xdr:to>
    <xdr:grpSp>
      <xdr:nvGrpSpPr>
        <xdr:cNvPr id="2051" name="Gruppe 12">
          <a:hlinkClick xmlns:r="http://schemas.openxmlformats.org/officeDocument/2006/relationships" r:id="rId3"/>
        </xdr:cNvPr>
        <xdr:cNvGrpSpPr>
          <a:grpSpLocks/>
        </xdr:cNvGrpSpPr>
      </xdr:nvGrpSpPr>
      <xdr:grpSpPr bwMode="auto">
        <a:xfrm>
          <a:off x="3724275" y="76200"/>
          <a:ext cx="1200150" cy="552450"/>
          <a:chOff x="3724275" y="76200"/>
          <a:chExt cx="1200150" cy="552449"/>
        </a:xfrm>
      </xdr:grpSpPr>
      <xdr:sp macro="" textlink="">
        <xdr:nvSpPr>
          <xdr:cNvPr id="10" name="Afrundet rektangel 9"/>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1" name="Tekstboks 10"/>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7409"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6" name="Gruppe 5">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7" name="Afrundet rektangel 6"/>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9" name="Gruppe 8">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10" name="Afrundet rektangel 9"/>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1" name="Tekstboks 10">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1843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1</xdr:row>
      <xdr:rowOff>371475</xdr:rowOff>
    </xdr:from>
    <xdr:to>
      <xdr:col>8</xdr:col>
      <xdr:colOff>400050</xdr:colOff>
      <xdr:row>30</xdr:row>
      <xdr:rowOff>133350</xdr:rowOff>
    </xdr:to>
    <xdr:graphicFrame macro="">
      <xdr:nvGraphicFramePr>
        <xdr:cNvPr id="307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0</xdr:row>
      <xdr:rowOff>552450</xdr:rowOff>
    </xdr:to>
    <xdr:grpSp>
      <xdr:nvGrpSpPr>
        <xdr:cNvPr id="3074" name="Gruppe 2">
          <a:hlinkClick xmlns:r="http://schemas.openxmlformats.org/officeDocument/2006/relationships" r:id="rId2"/>
        </xdr:cNvPr>
        <xdr:cNvGrpSpPr>
          <a:grpSpLocks/>
        </xdr:cNvGrpSpPr>
      </xdr:nvGrpSpPr>
      <xdr:grpSpPr bwMode="auto">
        <a:xfrm>
          <a:off x="476250" y="0"/>
          <a:ext cx="1200150" cy="552450"/>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1457325</xdr:colOff>
      <xdr:row>0</xdr:row>
      <xdr:rowOff>0</xdr:rowOff>
    </xdr:from>
    <xdr:to>
      <xdr:col>1</xdr:col>
      <xdr:colOff>2657475</xdr:colOff>
      <xdr:row>0</xdr:row>
      <xdr:rowOff>552450</xdr:rowOff>
    </xdr:to>
    <xdr:grpSp>
      <xdr:nvGrpSpPr>
        <xdr:cNvPr id="3075" name="Gruppe 5">
          <a:hlinkClick xmlns:r="http://schemas.openxmlformats.org/officeDocument/2006/relationships" r:id="rId3"/>
        </xdr:cNvPr>
        <xdr:cNvGrpSpPr>
          <a:grpSpLocks/>
        </xdr:cNvGrpSpPr>
      </xdr:nvGrpSpPr>
      <xdr:grpSpPr bwMode="auto">
        <a:xfrm>
          <a:off x="193357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1323975</xdr:colOff>
      <xdr:row>0</xdr:row>
      <xdr:rowOff>0</xdr:rowOff>
    </xdr:from>
    <xdr:to>
      <xdr:col>1</xdr:col>
      <xdr:colOff>2524125</xdr:colOff>
      <xdr:row>0</xdr:row>
      <xdr:rowOff>523875</xdr:rowOff>
    </xdr:to>
    <xdr:grpSp>
      <xdr:nvGrpSpPr>
        <xdr:cNvPr id="4097" name="Gruppe 9">
          <a:hlinkClick xmlns:r="http://schemas.openxmlformats.org/officeDocument/2006/relationships" r:id="rId1"/>
        </xdr:cNvPr>
        <xdr:cNvGrpSpPr>
          <a:grpSpLocks/>
        </xdr:cNvGrpSpPr>
      </xdr:nvGrpSpPr>
      <xdr:grpSpPr bwMode="auto">
        <a:xfrm>
          <a:off x="1933575" y="0"/>
          <a:ext cx="1200150" cy="523875"/>
          <a:chOff x="1933575" y="0"/>
          <a:chExt cx="1200150" cy="523875"/>
        </a:xfrm>
      </xdr:grpSpPr>
      <xdr:sp macro="" textlink="">
        <xdr:nvSpPr>
          <xdr:cNvPr id="2" name="Afrundet rektangel 1"/>
          <xdr:cNvSpPr/>
        </xdr:nvSpPr>
        <xdr:spPr>
          <a:xfrm>
            <a:off x="1933575" y="0"/>
            <a:ext cx="1200150" cy="52387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3" name="Tekstboks 2"/>
          <xdr:cNvSpPr txBox="1"/>
        </xdr:nvSpPr>
        <xdr:spPr>
          <a:xfrm>
            <a:off x="2009775" y="95250"/>
            <a:ext cx="10287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0</xdr:col>
      <xdr:colOff>561975</xdr:colOff>
      <xdr:row>0</xdr:row>
      <xdr:rowOff>0</xdr:rowOff>
    </xdr:from>
    <xdr:to>
      <xdr:col>1</xdr:col>
      <xdr:colOff>1152525</xdr:colOff>
      <xdr:row>0</xdr:row>
      <xdr:rowOff>523875</xdr:rowOff>
    </xdr:to>
    <xdr:grpSp>
      <xdr:nvGrpSpPr>
        <xdr:cNvPr id="4098" name="Gruppe 3">
          <a:hlinkClick xmlns:r="http://schemas.openxmlformats.org/officeDocument/2006/relationships" r:id="rId2"/>
        </xdr:cNvPr>
        <xdr:cNvGrpSpPr>
          <a:grpSpLocks/>
        </xdr:cNvGrpSpPr>
      </xdr:nvGrpSpPr>
      <xdr:grpSpPr bwMode="auto">
        <a:xfrm>
          <a:off x="561975" y="0"/>
          <a:ext cx="1200150" cy="523875"/>
          <a:chOff x="647700" y="7553325"/>
          <a:chExt cx="1200150" cy="466725"/>
        </a:xfrm>
      </xdr:grpSpPr>
      <xdr:sp macro="" textlink="">
        <xdr:nvSpPr>
          <xdr:cNvPr id="5" name="Afrundet rektangel 4"/>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6" name="Tekstboks 5"/>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2733675</xdr:colOff>
      <xdr:row>0</xdr:row>
      <xdr:rowOff>0</xdr:rowOff>
    </xdr:from>
    <xdr:to>
      <xdr:col>2</xdr:col>
      <xdr:colOff>47625</xdr:colOff>
      <xdr:row>0</xdr:row>
      <xdr:rowOff>552450</xdr:rowOff>
    </xdr:to>
    <xdr:grpSp>
      <xdr:nvGrpSpPr>
        <xdr:cNvPr id="4099" name="Gruppe 6">
          <a:hlinkClick xmlns:r="http://schemas.openxmlformats.org/officeDocument/2006/relationships" r:id="rId3"/>
        </xdr:cNvPr>
        <xdr:cNvGrpSpPr>
          <a:grpSpLocks/>
        </xdr:cNvGrpSpPr>
      </xdr:nvGrpSpPr>
      <xdr:grpSpPr bwMode="auto">
        <a:xfrm>
          <a:off x="3343275" y="0"/>
          <a:ext cx="1200150" cy="552450"/>
          <a:chOff x="3724275" y="76200"/>
          <a:chExt cx="1200150" cy="552449"/>
        </a:xfrm>
      </xdr:grpSpPr>
      <xdr:sp macro="" textlink="">
        <xdr:nvSpPr>
          <xdr:cNvPr id="8" name="Afrundet rektangel 7"/>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9" name="Tekstboks 8">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1</xdr:row>
      <xdr:rowOff>371475</xdr:rowOff>
    </xdr:from>
    <xdr:to>
      <xdr:col>8</xdr:col>
      <xdr:colOff>400050</xdr:colOff>
      <xdr:row>30</xdr:row>
      <xdr:rowOff>133350</xdr:rowOff>
    </xdr:to>
    <xdr:graphicFrame macro="">
      <xdr:nvGraphicFramePr>
        <xdr:cNvPr id="5121"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0</xdr:row>
      <xdr:rowOff>523875</xdr:rowOff>
    </xdr:to>
    <xdr:grpSp>
      <xdr:nvGrpSpPr>
        <xdr:cNvPr id="5122" name="Gruppe 2">
          <a:hlinkClick xmlns:r="http://schemas.openxmlformats.org/officeDocument/2006/relationships" r:id="rId2"/>
        </xdr:cNvPr>
        <xdr:cNvGrpSpPr>
          <a:grpSpLocks/>
        </xdr:cNvGrpSpPr>
      </xdr:nvGrpSpPr>
      <xdr:grpSpPr bwMode="auto">
        <a:xfrm>
          <a:off x="581025"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0</xdr:row>
      <xdr:rowOff>552450</xdr:rowOff>
    </xdr:to>
    <xdr:grpSp>
      <xdr:nvGrpSpPr>
        <xdr:cNvPr id="5123" name="Gruppe 5">
          <a:hlinkClick xmlns:r="http://schemas.openxmlformats.org/officeDocument/2006/relationships" r:id="rId3"/>
        </xdr:cNvPr>
        <xdr:cNvGrpSpPr>
          <a:grpSpLocks/>
        </xdr:cNvGrpSpPr>
      </xdr:nvGrpSpPr>
      <xdr:grpSpPr bwMode="auto">
        <a:xfrm>
          <a:off x="2057400"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11"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12" name="Afrundet rektangel 11"/>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3" name="Tekstboks 12"/>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14"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15" name="Afrundet rektangel 14"/>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6" name="Tekstboks 15">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17"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18" name="Afrundet rektangel 17"/>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9" name="Tekstboks 18">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371475</xdr:rowOff>
    </xdr:from>
    <xdr:to>
      <xdr:col>8</xdr:col>
      <xdr:colOff>400050</xdr:colOff>
      <xdr:row>31</xdr:row>
      <xdr:rowOff>133350</xdr:rowOff>
    </xdr:to>
    <xdr:graphicFrame macro="">
      <xdr:nvGraphicFramePr>
        <xdr:cNvPr id="6145"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1200150</xdr:colOff>
      <xdr:row>2</xdr:row>
      <xdr:rowOff>142875</xdr:rowOff>
    </xdr:to>
    <xdr:grpSp>
      <xdr:nvGrpSpPr>
        <xdr:cNvPr id="3" name="Gruppe 2">
          <a:hlinkClick xmlns:r="http://schemas.openxmlformats.org/officeDocument/2006/relationships" r:id="rId2"/>
        </xdr:cNvPr>
        <xdr:cNvGrpSpPr>
          <a:grpSpLocks/>
        </xdr:cNvGrpSpPr>
      </xdr:nvGrpSpPr>
      <xdr:grpSpPr bwMode="auto">
        <a:xfrm>
          <a:off x="476250" y="0"/>
          <a:ext cx="1200150" cy="523875"/>
          <a:chOff x="647700" y="7553325"/>
          <a:chExt cx="1200150" cy="466725"/>
        </a:xfrm>
      </xdr:grpSpPr>
      <xdr:sp macro="" textlink="">
        <xdr:nvSpPr>
          <xdr:cNvPr id="4" name="Afrundet rektangel 3"/>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5" name="Tekstboks 4"/>
          <xdr:cNvSpPr txBox="1"/>
        </xdr:nvSpPr>
        <xdr:spPr>
          <a:xfrm>
            <a:off x="723900" y="7697585"/>
            <a:ext cx="1028700" cy="22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1476375</xdr:colOff>
      <xdr:row>0</xdr:row>
      <xdr:rowOff>0</xdr:rowOff>
    </xdr:from>
    <xdr:to>
      <xdr:col>1</xdr:col>
      <xdr:colOff>2676525</xdr:colOff>
      <xdr:row>2</xdr:row>
      <xdr:rowOff>171450</xdr:rowOff>
    </xdr:to>
    <xdr:grpSp>
      <xdr:nvGrpSpPr>
        <xdr:cNvPr id="6" name="Gruppe 5">
          <a:hlinkClick xmlns:r="http://schemas.openxmlformats.org/officeDocument/2006/relationships" r:id="rId3"/>
        </xdr:cNvPr>
        <xdr:cNvGrpSpPr>
          <a:grpSpLocks/>
        </xdr:cNvGrpSpPr>
      </xdr:nvGrpSpPr>
      <xdr:grpSpPr bwMode="auto">
        <a:xfrm>
          <a:off x="1952625" y="0"/>
          <a:ext cx="1200150" cy="552450"/>
          <a:chOff x="3724275" y="76200"/>
          <a:chExt cx="1200150" cy="552449"/>
        </a:xfrm>
      </xdr:grpSpPr>
      <xdr:sp macro="" textlink="">
        <xdr:nvSpPr>
          <xdr:cNvPr id="7" name="Afrundet rektangel 6"/>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8" name="Tekstboks 7">
            <a:hlinkClick xmlns:r="http://schemas.openxmlformats.org/officeDocument/2006/relationships" r:id="rId4"/>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1200150</xdr:colOff>
      <xdr:row>2</xdr:row>
      <xdr:rowOff>171450</xdr:rowOff>
    </xdr:to>
    <xdr:grpSp>
      <xdr:nvGrpSpPr>
        <xdr:cNvPr id="2" name="Gruppe 3">
          <a:hlinkClick xmlns:r="http://schemas.openxmlformats.org/officeDocument/2006/relationships" r:id="rId1"/>
        </xdr:cNvPr>
        <xdr:cNvGrpSpPr>
          <a:grpSpLocks/>
        </xdr:cNvGrpSpPr>
      </xdr:nvGrpSpPr>
      <xdr:grpSpPr bwMode="auto">
        <a:xfrm>
          <a:off x="609600" y="0"/>
          <a:ext cx="1200150" cy="552450"/>
          <a:chOff x="647700" y="7553325"/>
          <a:chExt cx="1200150" cy="466725"/>
        </a:xfrm>
      </xdr:grpSpPr>
      <xdr:sp macro="" textlink="">
        <xdr:nvSpPr>
          <xdr:cNvPr id="3" name="Afrundet rektangel 2"/>
          <xdr:cNvSpPr/>
        </xdr:nvSpPr>
        <xdr:spPr>
          <a:xfrm>
            <a:off x="647700" y="7553325"/>
            <a:ext cx="1200150" cy="4667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4" name="Tekstboks 3"/>
          <xdr:cNvSpPr txBox="1"/>
        </xdr:nvSpPr>
        <xdr:spPr>
          <a:xfrm>
            <a:off x="723900" y="7698171"/>
            <a:ext cx="1028700" cy="225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Forside</a:t>
            </a:r>
          </a:p>
        </xdr:txBody>
      </xdr:sp>
    </xdr:grpSp>
    <xdr:clientData/>
  </xdr:twoCellAnchor>
  <xdr:twoCellAnchor>
    <xdr:from>
      <xdr:col>1</xdr:col>
      <xdr:colOff>1485900</xdr:colOff>
      <xdr:row>0</xdr:row>
      <xdr:rowOff>0</xdr:rowOff>
    </xdr:from>
    <xdr:to>
      <xdr:col>1</xdr:col>
      <xdr:colOff>2686050</xdr:colOff>
      <xdr:row>2</xdr:row>
      <xdr:rowOff>171450</xdr:rowOff>
    </xdr:to>
    <xdr:grpSp>
      <xdr:nvGrpSpPr>
        <xdr:cNvPr id="5" name="Gruppe 11">
          <a:hlinkClick xmlns:r="http://schemas.openxmlformats.org/officeDocument/2006/relationships" r:id="rId2"/>
        </xdr:cNvPr>
        <xdr:cNvGrpSpPr>
          <a:grpSpLocks/>
        </xdr:cNvGrpSpPr>
      </xdr:nvGrpSpPr>
      <xdr:grpSpPr bwMode="auto">
        <a:xfrm>
          <a:off x="2095500" y="0"/>
          <a:ext cx="1200150" cy="552450"/>
          <a:chOff x="2305050" y="66676"/>
          <a:chExt cx="1200150" cy="552449"/>
        </a:xfrm>
      </xdr:grpSpPr>
      <xdr:sp macro="" textlink="">
        <xdr:nvSpPr>
          <xdr:cNvPr id="6" name="Afrundet rektangel 5"/>
          <xdr:cNvSpPr/>
        </xdr:nvSpPr>
        <xdr:spPr>
          <a:xfrm>
            <a:off x="2305050" y="66676"/>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7" name="Tekstboks 6">
            <a:hlinkClick xmlns:r="http://schemas.openxmlformats.org/officeDocument/2006/relationships" r:id="rId3"/>
          </xdr:cNvPr>
          <xdr:cNvSpPr txBox="1"/>
        </xdr:nvSpPr>
        <xdr:spPr>
          <a:xfrm>
            <a:off x="2381250" y="238126"/>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Resultat</a:t>
            </a:r>
          </a:p>
        </xdr:txBody>
      </xdr:sp>
    </xdr:grpSp>
    <xdr:clientData/>
  </xdr:twoCellAnchor>
  <xdr:twoCellAnchor>
    <xdr:from>
      <xdr:col>1</xdr:col>
      <xdr:colOff>2905125</xdr:colOff>
      <xdr:row>0</xdr:row>
      <xdr:rowOff>9525</xdr:rowOff>
    </xdr:from>
    <xdr:to>
      <xdr:col>2</xdr:col>
      <xdr:colOff>219075</xdr:colOff>
      <xdr:row>2</xdr:row>
      <xdr:rowOff>180975</xdr:rowOff>
    </xdr:to>
    <xdr:grpSp>
      <xdr:nvGrpSpPr>
        <xdr:cNvPr id="8" name="Gruppe 12">
          <a:hlinkClick xmlns:r="http://schemas.openxmlformats.org/officeDocument/2006/relationships" r:id="rId4"/>
        </xdr:cNvPr>
        <xdr:cNvGrpSpPr>
          <a:grpSpLocks/>
        </xdr:cNvGrpSpPr>
      </xdr:nvGrpSpPr>
      <xdr:grpSpPr bwMode="auto">
        <a:xfrm>
          <a:off x="3514725" y="9525"/>
          <a:ext cx="1200150" cy="552450"/>
          <a:chOff x="3724275" y="76200"/>
          <a:chExt cx="1200150" cy="552449"/>
        </a:xfrm>
      </xdr:grpSpPr>
      <xdr:sp macro="" textlink="">
        <xdr:nvSpPr>
          <xdr:cNvPr id="9" name="Afrundet rektangel 8"/>
          <xdr:cNvSpPr/>
        </xdr:nvSpPr>
        <xdr:spPr>
          <a:xfrm>
            <a:off x="3724275" y="76200"/>
            <a:ext cx="1200150" cy="55244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endParaRPr lang="da-DK"/>
          </a:p>
        </xdr:txBody>
      </xdr:sp>
      <xdr:sp macro="" textlink="">
        <xdr:nvSpPr>
          <xdr:cNvPr id="10" name="Tekstboks 9">
            <a:hlinkClick xmlns:r="http://schemas.openxmlformats.org/officeDocument/2006/relationships" r:id="rId5"/>
          </xdr:cNvPr>
          <xdr:cNvSpPr txBox="1"/>
        </xdr:nvSpPr>
        <xdr:spPr>
          <a:xfrm>
            <a:off x="3800475" y="247650"/>
            <a:ext cx="10287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400">
                <a:solidFill>
                  <a:schemeClr val="bg1"/>
                </a:solidFill>
                <a:latin typeface="Tahoma" pitchFamily="34" charset="0"/>
                <a:ea typeface="Tahoma" pitchFamily="34" charset="0"/>
                <a:cs typeface="Tahoma" pitchFamily="34" charset="0"/>
              </a:rPr>
              <a:t>Næste</a:t>
            </a:r>
          </a:p>
        </xdr:txBody>
      </xdr:sp>
    </xdr:grp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7"/>
  <sheetViews>
    <sheetView showGridLines="0" showRowColHeaders="0" tabSelected="1" workbookViewId="0"/>
  </sheetViews>
  <sheetFormatPr defaultRowHeight="15" x14ac:dyDescent="0.25"/>
  <cols>
    <col min="1" max="16384" width="9.140625" style="1"/>
  </cols>
  <sheetData>
    <row r="2" spans="2:26" ht="120.75" customHeight="1" x14ac:dyDescent="0.25">
      <c r="B2" s="2"/>
    </row>
    <row r="3" spans="2:26" ht="409.5" customHeight="1" x14ac:dyDescent="0.25">
      <c r="B3" s="99"/>
      <c r="C3" s="99"/>
      <c r="D3" s="99"/>
      <c r="E3" s="99"/>
      <c r="F3" s="99"/>
      <c r="G3" s="99"/>
      <c r="H3" s="99"/>
      <c r="I3" s="99"/>
      <c r="J3" s="99"/>
      <c r="K3" s="99"/>
      <c r="L3" s="99"/>
      <c r="M3" s="99"/>
      <c r="N3" s="99"/>
      <c r="O3" s="99"/>
      <c r="P3" s="99"/>
      <c r="Q3" s="99"/>
      <c r="R3" s="99"/>
      <c r="S3" s="99"/>
      <c r="T3" s="99"/>
      <c r="U3" s="99"/>
      <c r="V3" s="99"/>
      <c r="W3" s="99"/>
      <c r="X3" s="99"/>
      <c r="Y3" s="99"/>
      <c r="Z3" s="99"/>
    </row>
    <row r="4" spans="2:26" ht="20.25" x14ac:dyDescent="0.25">
      <c r="B4" s="3"/>
    </row>
    <row r="5" spans="2:26" ht="20.25" x14ac:dyDescent="0.25">
      <c r="B5" s="98"/>
      <c r="C5" s="98"/>
      <c r="D5" s="98"/>
      <c r="E5" s="98"/>
      <c r="F5" s="98"/>
      <c r="G5" s="98"/>
      <c r="H5" s="98"/>
      <c r="I5" s="98"/>
      <c r="J5" s="98"/>
      <c r="K5" s="98"/>
      <c r="L5" s="98"/>
      <c r="M5" s="98"/>
      <c r="N5" s="98"/>
      <c r="O5" s="98"/>
      <c r="P5" s="98"/>
      <c r="Q5" s="98"/>
      <c r="R5" s="98"/>
      <c r="S5" s="98"/>
      <c r="T5" s="98"/>
    </row>
    <row r="6" spans="2:26" ht="20.25" x14ac:dyDescent="0.25">
      <c r="B6" s="3"/>
    </row>
    <row r="7" spans="2:26" ht="20.25" x14ac:dyDescent="0.25">
      <c r="B7" s="3"/>
    </row>
    <row r="8" spans="2:26" ht="20.25" x14ac:dyDescent="0.25">
      <c r="B8" s="3"/>
    </row>
    <row r="9" spans="2:26" ht="20.25" x14ac:dyDescent="0.25">
      <c r="B9" s="3"/>
    </row>
    <row r="10" spans="2:26" ht="20.25" x14ac:dyDescent="0.25">
      <c r="B10" s="3"/>
    </row>
    <row r="11" spans="2:26" ht="20.25" x14ac:dyDescent="0.25">
      <c r="B11" s="3"/>
    </row>
    <row r="12" spans="2:26" ht="20.25" x14ac:dyDescent="0.25">
      <c r="B12" s="3"/>
    </row>
    <row r="13" spans="2:26" ht="20.25" x14ac:dyDescent="0.25">
      <c r="B13" s="3"/>
    </row>
    <row r="14" spans="2:26" ht="20.25" x14ac:dyDescent="0.25">
      <c r="B14" s="3"/>
    </row>
    <row r="15" spans="2:26" ht="20.25" x14ac:dyDescent="0.25">
      <c r="B15" s="3"/>
    </row>
    <row r="16" spans="2:26" ht="20.25" x14ac:dyDescent="0.25">
      <c r="B16" s="3"/>
    </row>
    <row r="17" spans="2:2" ht="20.25" x14ac:dyDescent="0.3">
      <c r="B17" s="4"/>
    </row>
  </sheetData>
  <mergeCells count="2">
    <mergeCell ref="B5:T5"/>
    <mergeCell ref="B3:Z3"/>
  </mergeCells>
  <pageMargins left="0.7" right="0.7" top="0.75" bottom="0.75" header="0.3" footer="0.3"/>
  <pageSetup paperSize="9" orientation="portrait" horizontalDpi="3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&amp;Kommunikation!C5&amp; " har du:"</f>
        <v>Indenfor Kommunikation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Kommunikation!B11</f>
        <v>Anvender forskellige kommunikationsformer</v>
      </c>
      <c r="B102" s="8">
        <f>Kommunikation!F12</f>
        <v>0</v>
      </c>
      <c r="C102" s="1" t="str">
        <f>IF($B102&lt;&gt;C$100,"",1)</f>
        <v/>
      </c>
      <c r="D102" s="1" t="str">
        <f t="shared" ref="D102:G113" si="0">IF($B102&lt;&gt;D$100,"",1)</f>
        <v/>
      </c>
      <c r="E102" s="1" t="str">
        <f t="shared" si="0"/>
        <v/>
      </c>
      <c r="F102" s="1" t="str">
        <f t="shared" si="0"/>
        <v/>
      </c>
      <c r="G102" s="1" t="str">
        <f t="shared" si="0"/>
        <v/>
      </c>
    </row>
    <row r="103" spans="1:7" x14ac:dyDescent="0.25">
      <c r="A103" s="1" t="str">
        <f>Kommunikation!B14</f>
        <v>Kommunikerer så modtagerne forstår budskab</v>
      </c>
      <c r="B103" s="8">
        <f>Kommunikation!F15</f>
        <v>0</v>
      </c>
      <c r="C103" s="1" t="str">
        <f t="shared" ref="C103:C113" si="1">IF($B103&lt;&gt;C$100,"",1)</f>
        <v/>
      </c>
      <c r="D103" s="1" t="str">
        <f t="shared" si="0"/>
        <v/>
      </c>
      <c r="E103" s="1" t="str">
        <f t="shared" si="0"/>
        <v/>
      </c>
      <c r="F103" s="1" t="str">
        <f t="shared" si="0"/>
        <v/>
      </c>
      <c r="G103" s="1" t="str">
        <f t="shared" si="0"/>
        <v/>
      </c>
    </row>
    <row r="104" spans="1:7" x14ac:dyDescent="0.25">
      <c r="A104" s="1" t="str">
        <f>Kommunikation!B16</f>
        <v>Tilpasser kommunikationen</v>
      </c>
      <c r="B104" s="8">
        <f>Kommunikation!F17</f>
        <v>0</v>
      </c>
      <c r="C104" s="1" t="str">
        <f t="shared" si="1"/>
        <v/>
      </c>
      <c r="D104" s="1" t="str">
        <f t="shared" si="0"/>
        <v/>
      </c>
      <c r="E104" s="1" t="str">
        <f t="shared" si="0"/>
        <v/>
      </c>
      <c r="F104" s="1" t="str">
        <f t="shared" si="0"/>
        <v/>
      </c>
      <c r="G104" s="1" t="str">
        <f t="shared" si="0"/>
        <v/>
      </c>
    </row>
    <row r="105" spans="1:7" x14ac:dyDescent="0.25">
      <c r="A105" s="1" t="str">
        <f>Kommunikation!B18</f>
        <v>Dynamik i dialog</v>
      </c>
      <c r="B105" s="8">
        <f>Kommunikation!F19</f>
        <v>0</v>
      </c>
      <c r="C105" s="1" t="str">
        <f t="shared" si="1"/>
        <v/>
      </c>
      <c r="D105" s="1" t="str">
        <f t="shared" si="0"/>
        <v/>
      </c>
      <c r="E105" s="1" t="str">
        <f t="shared" si="0"/>
        <v/>
      </c>
      <c r="F105" s="1" t="str">
        <f t="shared" si="0"/>
        <v/>
      </c>
      <c r="G105" s="1" t="str">
        <f t="shared" si="0"/>
        <v/>
      </c>
    </row>
    <row r="106" spans="1:7" x14ac:dyDescent="0.25">
      <c r="A106" s="1" t="str">
        <f>Kommunikation!B20</f>
        <v>Sikrer gensidig forståelse</v>
      </c>
      <c r="B106" s="8">
        <f>Kommunikation!F21</f>
        <v>0</v>
      </c>
      <c r="C106" s="1" t="str">
        <f t="shared" si="1"/>
        <v/>
      </c>
      <c r="D106" s="1" t="str">
        <f t="shared" si="0"/>
        <v/>
      </c>
      <c r="E106" s="1" t="str">
        <f t="shared" si="0"/>
        <v/>
      </c>
      <c r="F106" s="1" t="str">
        <f t="shared" si="0"/>
        <v/>
      </c>
      <c r="G106" s="1" t="str">
        <f t="shared" si="0"/>
        <v/>
      </c>
    </row>
    <row r="107" spans="1:7" x14ac:dyDescent="0.25">
      <c r="A107" s="1" t="str">
        <f>Kommunikation!B22</f>
        <v>Kommunikere idéer overbevisende</v>
      </c>
      <c r="B107" s="8">
        <f>Kommunikation!F23</f>
        <v>0</v>
      </c>
      <c r="C107" s="1" t="str">
        <f t="shared" si="1"/>
        <v/>
      </c>
      <c r="D107" s="1" t="str">
        <f t="shared" si="0"/>
        <v/>
      </c>
      <c r="E107" s="1" t="str">
        <f t="shared" si="0"/>
        <v/>
      </c>
      <c r="F107" s="1" t="str">
        <f t="shared" si="0"/>
        <v/>
      </c>
      <c r="G107" s="1" t="str">
        <f t="shared" si="0"/>
        <v/>
      </c>
    </row>
    <row r="108" spans="1:7" x14ac:dyDescent="0.25">
      <c r="A108" s="1" t="str">
        <f>Kommunikation!B24</f>
        <v>Lytter og stiller relevante spørgsmål</v>
      </c>
      <c r="B108" s="8">
        <f>Kommunikation!F25</f>
        <v>0</v>
      </c>
      <c r="C108" s="1" t="str">
        <f t="shared" si="1"/>
        <v/>
      </c>
      <c r="D108" s="1" t="str">
        <f t="shared" si="0"/>
        <v/>
      </c>
      <c r="E108" s="1" t="str">
        <f t="shared" si="0"/>
        <v/>
      </c>
      <c r="F108" s="1" t="str">
        <f t="shared" si="0"/>
        <v/>
      </c>
      <c r="G108" s="1" t="str">
        <f t="shared" si="0"/>
        <v/>
      </c>
    </row>
    <row r="109" spans="1:7" x14ac:dyDescent="0.25">
      <c r="A109" s="1" t="str">
        <f>Kommunikation!B26</f>
        <v>Er åben</v>
      </c>
      <c r="B109" s="8">
        <f>Kommunikation!F27</f>
        <v>0</v>
      </c>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17" t="s">
        <v>118</v>
      </c>
      <c r="D5" s="17"/>
      <c r="E5" s="43"/>
      <c r="F5" s="35"/>
      <c r="G5" s="35"/>
      <c r="H5" s="35"/>
      <c r="I5" s="35"/>
      <c r="J5" s="35"/>
      <c r="K5" s="35"/>
      <c r="L5" s="35"/>
      <c r="M5" s="12" t="str">
        <f>H12</f>
        <v>Prioriterer effektivt</v>
      </c>
      <c r="N5" s="12">
        <f>I12</f>
        <v>0</v>
      </c>
      <c r="O5" s="35"/>
      <c r="P5" s="33"/>
      <c r="Q5" s="35"/>
      <c r="R5" s="35"/>
      <c r="S5" s="35"/>
      <c r="T5" s="35"/>
      <c r="U5" s="35"/>
      <c r="V5" s="35"/>
      <c r="W5" s="35"/>
      <c r="X5" s="35"/>
      <c r="Y5" s="35"/>
      <c r="AA5" s="38" t="s">
        <v>68</v>
      </c>
      <c r="AB5" s="6">
        <v>5</v>
      </c>
      <c r="AC5" s="6" t="s">
        <v>37</v>
      </c>
    </row>
    <row r="6" spans="2:29" ht="19.5" customHeight="1" x14ac:dyDescent="0.25">
      <c r="B6" s="105" t="s">
        <v>101</v>
      </c>
      <c r="C6" s="105"/>
      <c r="D6" s="105"/>
      <c r="E6" s="9"/>
      <c r="F6" s="36"/>
      <c r="G6" s="36"/>
      <c r="H6" s="36"/>
      <c r="I6" s="36"/>
      <c r="J6" s="36"/>
      <c r="K6" s="36"/>
      <c r="L6" s="36"/>
      <c r="M6" s="13" t="str">
        <f>H15</f>
        <v>Lader sig ikke slå ud</v>
      </c>
      <c r="N6" s="13">
        <f>I15</f>
        <v>0</v>
      </c>
      <c r="O6" s="36"/>
      <c r="P6" s="34"/>
      <c r="Q6" s="36"/>
      <c r="R6" s="36"/>
      <c r="S6" s="36"/>
      <c r="T6" s="36"/>
      <c r="U6" s="36"/>
      <c r="V6" s="36"/>
      <c r="W6" s="36"/>
      <c r="X6" s="36"/>
      <c r="Y6" s="36"/>
      <c r="AA6" s="37" t="s">
        <v>5</v>
      </c>
      <c r="AB6" s="6">
        <v>4</v>
      </c>
      <c r="AC6" s="6" t="s">
        <v>17</v>
      </c>
    </row>
    <row r="7" spans="2:29" ht="9.75" customHeight="1" x14ac:dyDescent="0.25">
      <c r="M7" s="12" t="str">
        <f>H17</f>
        <v>Entusiasme</v>
      </c>
      <c r="N7" s="12">
        <f>I17</f>
        <v>0</v>
      </c>
      <c r="P7" s="32"/>
      <c r="AA7" s="37" t="s">
        <v>4</v>
      </c>
      <c r="AB7" s="6">
        <v>3</v>
      </c>
      <c r="AC7" s="6" t="s">
        <v>16</v>
      </c>
    </row>
    <row r="8" spans="2:29" ht="15" customHeight="1" x14ac:dyDescent="0.25">
      <c r="M8" s="12" t="str">
        <f>H19</f>
        <v>Fysisk energi</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Opstiller mål og delmål</v>
      </c>
      <c r="N9" s="12">
        <f>I21</f>
        <v>0</v>
      </c>
      <c r="P9" s="32"/>
      <c r="AA9" s="37" t="s">
        <v>2</v>
      </c>
      <c r="AB9" s="6">
        <v>1</v>
      </c>
      <c r="AC9" s="6" t="s">
        <v>14</v>
      </c>
    </row>
    <row r="10" spans="2:29" ht="12" customHeight="1" x14ac:dyDescent="0.25">
      <c r="B10" s="19"/>
      <c r="C10" s="19"/>
      <c r="D10" s="19"/>
      <c r="F10" s="39"/>
      <c r="M10" s="12" t="str">
        <f>H23</f>
        <v>Målopfølgning</v>
      </c>
      <c r="N10" s="12">
        <f>I23</f>
        <v>0</v>
      </c>
      <c r="P10" s="32"/>
      <c r="AA10" s="37"/>
    </row>
    <row r="11" spans="2:29" x14ac:dyDescent="0.25">
      <c r="B11" s="102" t="s">
        <v>110</v>
      </c>
      <c r="C11" s="103" t="s">
        <v>102</v>
      </c>
      <c r="D11" s="104" t="s">
        <v>30</v>
      </c>
      <c r="M11" s="12" t="str">
        <f>H25</f>
        <v>Levering til aftalt tid</v>
      </c>
      <c r="N11" s="12">
        <f>I25</f>
        <v>0</v>
      </c>
      <c r="P11" s="32"/>
    </row>
    <row r="12" spans="2:29" ht="18.75" x14ac:dyDescent="0.25">
      <c r="B12" s="102"/>
      <c r="C12" s="103"/>
      <c r="D12" s="104"/>
      <c r="F12" s="5">
        <f>IF(D11="","",VLOOKUP(D11,AA$4:AC$9,3,FALSE))</f>
        <v>0</v>
      </c>
      <c r="H12" s="6" t="str">
        <f>IF(B11="","",B11)</f>
        <v>Prioriterer effektivt</v>
      </c>
      <c r="I12" s="5">
        <f>IF(D11="","",VLOOKUP(D11,AA$4:AB$9,2,FALSE))</f>
        <v>0</v>
      </c>
      <c r="M12" s="12" t="str">
        <f>H27</f>
        <v>Dokumentation på resultater</v>
      </c>
      <c r="N12" s="12">
        <f>I27</f>
        <v>0</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18.75" x14ac:dyDescent="0.25">
      <c r="B14" s="40" t="s">
        <v>111</v>
      </c>
      <c r="C14" s="41" t="s">
        <v>103</v>
      </c>
      <c r="D14" s="42"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Lader sig ikke slå ud</v>
      </c>
      <c r="I15" s="5">
        <f t="shared" si="2"/>
        <v>0</v>
      </c>
      <c r="M15" s="12"/>
      <c r="N15" s="12"/>
      <c r="P15" s="32"/>
    </row>
    <row r="16" spans="2:29" ht="18.75" x14ac:dyDescent="0.25">
      <c r="B16" s="40" t="s">
        <v>112</v>
      </c>
      <c r="C16" s="41" t="s">
        <v>104</v>
      </c>
      <c r="D16" s="42"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Entusiasme</v>
      </c>
      <c r="I17" s="5">
        <f t="shared" si="2"/>
        <v>0</v>
      </c>
      <c r="M17" s="11"/>
      <c r="N17" s="11"/>
      <c r="P17" s="32"/>
    </row>
    <row r="18" spans="2:16" ht="18.75" x14ac:dyDescent="0.25">
      <c r="B18" s="40" t="s">
        <v>113</v>
      </c>
      <c r="C18" s="41" t="s">
        <v>105</v>
      </c>
      <c r="D18" s="42"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Fysisk energi</v>
      </c>
      <c r="I19" s="5">
        <f t="shared" si="2"/>
        <v>0</v>
      </c>
    </row>
    <row r="20" spans="2:16" ht="45" x14ac:dyDescent="0.25">
      <c r="B20" s="40" t="s">
        <v>114</v>
      </c>
      <c r="C20" s="41" t="s">
        <v>106</v>
      </c>
      <c r="D20" s="42" t="s">
        <v>30</v>
      </c>
      <c r="F20" s="5" t="str">
        <f t="shared" si="0"/>
        <v/>
      </c>
      <c r="H20" s="6" t="str">
        <f t="shared" si="1"/>
        <v/>
      </c>
      <c r="I20" s="5" t="str">
        <f t="shared" si="2"/>
        <v/>
      </c>
    </row>
    <row r="21" spans="2:16" ht="9.9499999999999993" customHeight="1" x14ac:dyDescent="0.25">
      <c r="B21" s="23"/>
      <c r="C21" s="24"/>
      <c r="D21" s="25"/>
      <c r="F21" s="5">
        <f t="shared" si="0"/>
        <v>0</v>
      </c>
      <c r="H21" s="6" t="str">
        <f t="shared" si="1"/>
        <v>Opstiller mål og delmål</v>
      </c>
      <c r="I21" s="5">
        <f t="shared" si="2"/>
        <v>0</v>
      </c>
    </row>
    <row r="22" spans="2:16" ht="18.75" x14ac:dyDescent="0.25">
      <c r="B22" s="40" t="s">
        <v>115</v>
      </c>
      <c r="C22" s="41" t="s">
        <v>107</v>
      </c>
      <c r="D22" s="42" t="s">
        <v>30</v>
      </c>
      <c r="F22" s="5" t="str">
        <f t="shared" si="0"/>
        <v/>
      </c>
      <c r="H22" s="6" t="str">
        <f t="shared" si="1"/>
        <v/>
      </c>
      <c r="I22" s="5" t="str">
        <f t="shared" si="2"/>
        <v/>
      </c>
    </row>
    <row r="23" spans="2:16" ht="9.9499999999999993" customHeight="1" x14ac:dyDescent="0.25">
      <c r="B23" s="23"/>
      <c r="C23" s="24"/>
      <c r="D23" s="25"/>
      <c r="F23" s="5">
        <f t="shared" si="0"/>
        <v>0</v>
      </c>
      <c r="H23" s="6" t="str">
        <f t="shared" si="1"/>
        <v>Målopfølgning</v>
      </c>
      <c r="I23" s="5">
        <f t="shared" si="2"/>
        <v>0</v>
      </c>
    </row>
    <row r="24" spans="2:16" ht="18.75" x14ac:dyDescent="0.25">
      <c r="B24" s="40" t="s">
        <v>116</v>
      </c>
      <c r="C24" s="41" t="s">
        <v>108</v>
      </c>
      <c r="D24" s="42" t="s">
        <v>30</v>
      </c>
      <c r="F24" s="5" t="str">
        <f t="shared" si="0"/>
        <v/>
      </c>
      <c r="H24" s="6" t="str">
        <f t="shared" si="1"/>
        <v/>
      </c>
      <c r="I24" s="5" t="str">
        <f t="shared" si="2"/>
        <v/>
      </c>
    </row>
    <row r="25" spans="2:16" ht="9.9499999999999993" customHeight="1" x14ac:dyDescent="0.25">
      <c r="B25" s="23"/>
      <c r="C25" s="24"/>
      <c r="D25" s="25"/>
      <c r="F25" s="5">
        <f t="shared" si="0"/>
        <v>0</v>
      </c>
      <c r="H25" s="6" t="str">
        <f t="shared" si="1"/>
        <v>Levering til aftalt tid</v>
      </c>
      <c r="I25" s="5">
        <f t="shared" si="2"/>
        <v>0</v>
      </c>
    </row>
    <row r="26" spans="2:16" ht="30" x14ac:dyDescent="0.25">
      <c r="B26" s="40" t="s">
        <v>117</v>
      </c>
      <c r="C26" s="41" t="s">
        <v>109</v>
      </c>
      <c r="D26" s="42" t="s">
        <v>30</v>
      </c>
      <c r="F26" s="5" t="str">
        <f t="shared" si="0"/>
        <v/>
      </c>
      <c r="H26" s="6" t="str">
        <f t="shared" si="1"/>
        <v/>
      </c>
      <c r="I26" s="5" t="str">
        <f t="shared" si="2"/>
        <v/>
      </c>
    </row>
    <row r="27" spans="2:16" ht="9.9499999999999993" customHeight="1" x14ac:dyDescent="0.25">
      <c r="B27" s="23"/>
      <c r="C27" s="24"/>
      <c r="D27" s="25"/>
      <c r="F27" s="5">
        <f t="shared" si="0"/>
        <v>0</v>
      </c>
      <c r="H27" s="6" t="str">
        <f t="shared" si="1"/>
        <v>Dokumentation på resultater</v>
      </c>
      <c r="I27" s="5">
        <f t="shared" si="2"/>
        <v>0</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10"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&amp;'Resultat og prioritet'!C5&amp; " har du:"</f>
        <v>Indenfor Resultatorientering  og -prioritering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'Resultat og prioritet'!B11</f>
        <v>Prioriterer effektivt</v>
      </c>
      <c r="B102" s="8">
        <f>'Resultat og prioritet'!F12</f>
        <v>0</v>
      </c>
      <c r="C102" s="1" t="str">
        <f>IF($B102&lt;&gt;C$100,"",1)</f>
        <v/>
      </c>
      <c r="D102" s="1" t="str">
        <f t="shared" ref="D102:G113" si="0">IF($B102&lt;&gt;D$100,"",1)</f>
        <v/>
      </c>
      <c r="E102" s="1" t="str">
        <f t="shared" si="0"/>
        <v/>
      </c>
      <c r="F102" s="1" t="str">
        <f t="shared" si="0"/>
        <v/>
      </c>
      <c r="G102" s="1" t="str">
        <f t="shared" si="0"/>
        <v/>
      </c>
    </row>
    <row r="103" spans="1:7" x14ac:dyDescent="0.25">
      <c r="A103" s="1" t="str">
        <f>'Resultat og prioritet'!B14</f>
        <v>Lader sig ikke slå ud</v>
      </c>
      <c r="B103" s="8">
        <f>'Resultat og prioritet'!F15</f>
        <v>0</v>
      </c>
      <c r="C103" s="1" t="str">
        <f t="shared" ref="C103:C113" si="1">IF($B103&lt;&gt;C$100,"",1)</f>
        <v/>
      </c>
      <c r="D103" s="1" t="str">
        <f t="shared" si="0"/>
        <v/>
      </c>
      <c r="E103" s="1" t="str">
        <f t="shared" si="0"/>
        <v/>
      </c>
      <c r="F103" s="1" t="str">
        <f t="shared" si="0"/>
        <v/>
      </c>
      <c r="G103" s="1" t="str">
        <f t="shared" si="0"/>
        <v/>
      </c>
    </row>
    <row r="104" spans="1:7" x14ac:dyDescent="0.25">
      <c r="A104" s="1" t="str">
        <f>'Resultat og prioritet'!B16</f>
        <v>Entusiasme</v>
      </c>
      <c r="B104" s="8">
        <f>'Resultat og prioritet'!F17</f>
        <v>0</v>
      </c>
      <c r="C104" s="1" t="str">
        <f t="shared" si="1"/>
        <v/>
      </c>
      <c r="D104" s="1" t="str">
        <f t="shared" si="0"/>
        <v/>
      </c>
      <c r="E104" s="1" t="str">
        <f t="shared" si="0"/>
        <v/>
      </c>
      <c r="F104" s="1" t="str">
        <f t="shared" si="0"/>
        <v/>
      </c>
      <c r="G104" s="1" t="str">
        <f t="shared" si="0"/>
        <v/>
      </c>
    </row>
    <row r="105" spans="1:7" x14ac:dyDescent="0.25">
      <c r="A105" s="1" t="str">
        <f>'Resultat og prioritet'!B18</f>
        <v>Fysisk energi</v>
      </c>
      <c r="B105" s="8">
        <f>'Resultat og prioritet'!F19</f>
        <v>0</v>
      </c>
      <c r="C105" s="1" t="str">
        <f t="shared" si="1"/>
        <v/>
      </c>
      <c r="D105" s="1" t="str">
        <f t="shared" si="0"/>
        <v/>
      </c>
      <c r="E105" s="1" t="str">
        <f t="shared" si="0"/>
        <v/>
      </c>
      <c r="F105" s="1" t="str">
        <f t="shared" si="0"/>
        <v/>
      </c>
      <c r="G105" s="1" t="str">
        <f t="shared" si="0"/>
        <v/>
      </c>
    </row>
    <row r="106" spans="1:7" x14ac:dyDescent="0.25">
      <c r="A106" s="1" t="str">
        <f>'Resultat og prioritet'!B20</f>
        <v>Opstiller mål og delmål</v>
      </c>
      <c r="B106" s="8">
        <f>'Resultat og prioritet'!F21</f>
        <v>0</v>
      </c>
      <c r="C106" s="1" t="str">
        <f t="shared" si="1"/>
        <v/>
      </c>
      <c r="D106" s="1" t="str">
        <f t="shared" si="0"/>
        <v/>
      </c>
      <c r="E106" s="1" t="str">
        <f t="shared" si="0"/>
        <v/>
      </c>
      <c r="F106" s="1" t="str">
        <f t="shared" si="0"/>
        <v/>
      </c>
      <c r="G106" s="1" t="str">
        <f t="shared" si="0"/>
        <v/>
      </c>
    </row>
    <row r="107" spans="1:7" x14ac:dyDescent="0.25">
      <c r="A107" s="1" t="str">
        <f>'Resultat og prioritet'!B22</f>
        <v>Målopfølgning</v>
      </c>
      <c r="B107" s="8">
        <f>'Resultat og prioritet'!F23</f>
        <v>0</v>
      </c>
      <c r="C107" s="1" t="str">
        <f t="shared" si="1"/>
        <v/>
      </c>
      <c r="D107" s="1" t="str">
        <f t="shared" si="0"/>
        <v/>
      </c>
      <c r="E107" s="1" t="str">
        <f t="shared" si="0"/>
        <v/>
      </c>
      <c r="F107" s="1" t="str">
        <f t="shared" si="0"/>
        <v/>
      </c>
      <c r="G107" s="1" t="str">
        <f t="shared" si="0"/>
        <v/>
      </c>
    </row>
    <row r="108" spans="1:7" x14ac:dyDescent="0.25">
      <c r="A108" s="1" t="str">
        <f>'Resultat og prioritet'!B24</f>
        <v>Levering til aftalt tid</v>
      </c>
      <c r="B108" s="8">
        <f>'Resultat og prioritet'!F25</f>
        <v>0</v>
      </c>
      <c r="C108" s="1" t="str">
        <f t="shared" si="1"/>
        <v/>
      </c>
      <c r="D108" s="1" t="str">
        <f t="shared" si="0"/>
        <v/>
      </c>
      <c r="E108" s="1" t="str">
        <f t="shared" si="0"/>
        <v/>
      </c>
      <c r="F108" s="1" t="str">
        <f t="shared" si="0"/>
        <v/>
      </c>
      <c r="G108" s="1" t="str">
        <f t="shared" si="0"/>
        <v/>
      </c>
    </row>
    <row r="109" spans="1:7" x14ac:dyDescent="0.25">
      <c r="A109" s="1" t="str">
        <f>'Resultat og prioritet'!B26</f>
        <v>Dokumentation på resultater</v>
      </c>
      <c r="B109" s="8">
        <f>'Resultat og prioritet'!F27</f>
        <v>0</v>
      </c>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17" t="s">
        <v>42</v>
      </c>
      <c r="D5" s="17"/>
      <c r="E5" s="43"/>
      <c r="F5" s="35"/>
      <c r="G5" s="35"/>
      <c r="H5" s="35"/>
      <c r="I5" s="35"/>
      <c r="J5" s="35"/>
      <c r="K5" s="35"/>
      <c r="L5" s="35"/>
      <c r="M5" s="12" t="str">
        <f>H12</f>
        <v>Dokumentation på resultater</v>
      </c>
      <c r="N5" s="12">
        <f>I12</f>
        <v>0</v>
      </c>
      <c r="O5" s="35"/>
      <c r="P5" s="33"/>
      <c r="Q5" s="35"/>
      <c r="R5" s="35"/>
      <c r="S5" s="35"/>
      <c r="T5" s="35"/>
      <c r="U5" s="35"/>
      <c r="V5" s="35"/>
      <c r="W5" s="35"/>
      <c r="X5" s="35"/>
      <c r="Y5" s="35"/>
      <c r="AA5" s="38" t="s">
        <v>68</v>
      </c>
      <c r="AB5" s="6">
        <v>5</v>
      </c>
      <c r="AC5" s="6" t="s">
        <v>37</v>
      </c>
    </row>
    <row r="6" spans="2:29" ht="19.5" customHeight="1" x14ac:dyDescent="0.25">
      <c r="B6" s="105" t="s">
        <v>119</v>
      </c>
      <c r="C6" s="105"/>
      <c r="D6" s="105"/>
      <c r="E6" s="9"/>
      <c r="F6" s="36"/>
      <c r="G6" s="36"/>
      <c r="H6" s="36"/>
      <c r="I6" s="36"/>
      <c r="J6" s="36"/>
      <c r="K6" s="36"/>
      <c r="L6" s="36"/>
      <c r="M6" s="13" t="str">
        <f>H15</f>
        <v>Bevidste valg i karrierevalg</v>
      </c>
      <c r="N6" s="13">
        <f>I15</f>
        <v>0</v>
      </c>
      <c r="O6" s="36"/>
      <c r="P6" s="34"/>
      <c r="Q6" s="36"/>
      <c r="R6" s="36"/>
      <c r="S6" s="36"/>
      <c r="T6" s="36"/>
      <c r="U6" s="36"/>
      <c r="V6" s="36"/>
      <c r="W6" s="36"/>
      <c r="X6" s="36"/>
      <c r="Y6" s="36"/>
      <c r="AA6" s="37" t="s">
        <v>5</v>
      </c>
      <c r="AB6" s="6">
        <v>4</v>
      </c>
      <c r="AC6" s="6" t="s">
        <v>17</v>
      </c>
    </row>
    <row r="7" spans="2:29" ht="9.75" customHeight="1" x14ac:dyDescent="0.25">
      <c r="M7" s="12" t="str">
        <f>H17</f>
        <v>Progression i opgavetyper</v>
      </c>
      <c r="N7" s="12">
        <f>I17</f>
        <v>0</v>
      </c>
      <c r="P7" s="32"/>
      <c r="AA7" s="37" t="s">
        <v>4</v>
      </c>
      <c r="AB7" s="6">
        <v>3</v>
      </c>
      <c r="AC7" s="6" t="s">
        <v>16</v>
      </c>
    </row>
    <row r="8" spans="2:29" ht="15" customHeight="1" x14ac:dyDescent="0.25">
      <c r="M8" s="12" t="str">
        <f>H19</f>
        <v>Balance mellem egen tid og prioritet</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Dokumentation for udvikling</v>
      </c>
      <c r="N9" s="12">
        <f>I21</f>
        <v>0</v>
      </c>
      <c r="P9" s="32"/>
      <c r="AA9" s="37" t="s">
        <v>2</v>
      </c>
      <c r="AB9" s="6">
        <v>1</v>
      </c>
      <c r="AC9" s="6" t="s">
        <v>14</v>
      </c>
    </row>
    <row r="10" spans="2:29" ht="12" customHeight="1" x14ac:dyDescent="0.25">
      <c r="B10" s="19"/>
      <c r="C10" s="19"/>
      <c r="D10" s="19"/>
      <c r="F10" s="39"/>
      <c r="M10" s="12" t="str">
        <f>H23</f>
        <v>Kender egne styrker og udviklingsområder</v>
      </c>
      <c r="N10" s="12">
        <f>I23</f>
        <v>0</v>
      </c>
      <c r="P10" s="32"/>
      <c r="AA10" s="37"/>
    </row>
    <row r="11" spans="2:29" x14ac:dyDescent="0.25">
      <c r="B11" s="102" t="s">
        <v>117</v>
      </c>
      <c r="C11" s="103" t="s">
        <v>120</v>
      </c>
      <c r="D11" s="104" t="s">
        <v>30</v>
      </c>
      <c r="M11" s="12" t="str">
        <f>H25</f>
        <v>Får løbende feedback</v>
      </c>
      <c r="N11" s="12">
        <f>I25</f>
        <v>0</v>
      </c>
      <c r="P11" s="32"/>
    </row>
    <row r="12" spans="2:29" ht="18.75" x14ac:dyDescent="0.25">
      <c r="B12" s="102"/>
      <c r="C12" s="103"/>
      <c r="D12" s="104"/>
      <c r="F12" s="5">
        <f>IF(D11="","",VLOOKUP(D11,AA$4:AC$9,3,FALSE))</f>
        <v>0</v>
      </c>
      <c r="H12" s="6" t="str">
        <f>IF(B11="","",B11)</f>
        <v>Dokumentation på resultater</v>
      </c>
      <c r="I12" s="5">
        <f>IF(D11="","",VLOOKUP(D11,AA$4:AB$9,2,FALSE))</f>
        <v>0</v>
      </c>
      <c r="M12" s="12" t="str">
        <f>H27</f>
        <v/>
      </c>
      <c r="N12" s="12" t="str">
        <f>I27</f>
        <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30" x14ac:dyDescent="0.25">
      <c r="B14" s="40" t="s">
        <v>128</v>
      </c>
      <c r="C14" s="41" t="s">
        <v>121</v>
      </c>
      <c r="D14" s="42"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Bevidste valg i karrierevalg</v>
      </c>
      <c r="I15" s="5">
        <f t="shared" si="2"/>
        <v>0</v>
      </c>
      <c r="M15" s="12"/>
      <c r="N15" s="12"/>
      <c r="P15" s="32"/>
    </row>
    <row r="16" spans="2:29" ht="30" x14ac:dyDescent="0.25">
      <c r="B16" s="40" t="s">
        <v>129</v>
      </c>
      <c r="C16" s="41" t="s">
        <v>122</v>
      </c>
      <c r="D16" s="42"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Progression i opgavetyper</v>
      </c>
      <c r="I17" s="5">
        <f t="shared" si="2"/>
        <v>0</v>
      </c>
      <c r="M17" s="11"/>
      <c r="N17" s="11"/>
      <c r="P17" s="32"/>
    </row>
    <row r="18" spans="2:16" ht="18.75" x14ac:dyDescent="0.25">
      <c r="B18" s="40" t="s">
        <v>130</v>
      </c>
      <c r="C18" s="41" t="s">
        <v>123</v>
      </c>
      <c r="D18" s="42"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Balance mellem egen tid og prioritet</v>
      </c>
      <c r="I19" s="5">
        <f t="shared" si="2"/>
        <v>0</v>
      </c>
    </row>
    <row r="20" spans="2:16" ht="30" x14ac:dyDescent="0.25">
      <c r="B20" s="40" t="s">
        <v>131</v>
      </c>
      <c r="C20" s="41" t="s">
        <v>124</v>
      </c>
      <c r="D20" s="42" t="s">
        <v>30</v>
      </c>
      <c r="F20" s="5" t="str">
        <f t="shared" si="0"/>
        <v/>
      </c>
      <c r="H20" s="6" t="str">
        <f t="shared" si="1"/>
        <v/>
      </c>
      <c r="I20" s="5" t="str">
        <f t="shared" si="2"/>
        <v/>
      </c>
    </row>
    <row r="21" spans="2:16" ht="9.9499999999999993" customHeight="1" x14ac:dyDescent="0.25">
      <c r="B21" s="23"/>
      <c r="C21" s="24"/>
      <c r="D21" s="25"/>
      <c r="F21" s="5">
        <f t="shared" si="0"/>
        <v>0</v>
      </c>
      <c r="H21" s="6" t="str">
        <f t="shared" si="1"/>
        <v>Dokumentation for udvikling</v>
      </c>
      <c r="I21" s="5">
        <f t="shared" si="2"/>
        <v>0</v>
      </c>
    </row>
    <row r="22" spans="2:16" ht="18.75" x14ac:dyDescent="0.25">
      <c r="B22" s="40" t="s">
        <v>132</v>
      </c>
      <c r="C22" s="41" t="s">
        <v>125</v>
      </c>
      <c r="D22" s="42" t="s">
        <v>30</v>
      </c>
      <c r="F22" s="5" t="str">
        <f t="shared" si="0"/>
        <v/>
      </c>
      <c r="H22" s="6" t="str">
        <f t="shared" si="1"/>
        <v/>
      </c>
      <c r="I22" s="5" t="str">
        <f t="shared" si="2"/>
        <v/>
      </c>
    </row>
    <row r="23" spans="2:16" ht="9.9499999999999993" customHeight="1" x14ac:dyDescent="0.25">
      <c r="B23" s="23"/>
      <c r="C23" s="24"/>
      <c r="D23" s="25"/>
      <c r="F23" s="5">
        <f t="shared" si="0"/>
        <v>0</v>
      </c>
      <c r="H23" s="6" t="str">
        <f t="shared" si="1"/>
        <v>Kender egne styrker og udviklingsområder</v>
      </c>
      <c r="I23" s="5">
        <f t="shared" si="2"/>
        <v>0</v>
      </c>
    </row>
    <row r="24" spans="2:16" ht="30" x14ac:dyDescent="0.25">
      <c r="B24" s="40" t="s">
        <v>133</v>
      </c>
      <c r="C24" s="41" t="s">
        <v>126</v>
      </c>
      <c r="D24" s="42" t="s">
        <v>30</v>
      </c>
      <c r="F24" s="5" t="str">
        <f t="shared" si="0"/>
        <v/>
      </c>
      <c r="H24" s="6" t="str">
        <f t="shared" si="1"/>
        <v/>
      </c>
      <c r="I24" s="5" t="str">
        <f t="shared" si="2"/>
        <v/>
      </c>
    </row>
    <row r="25" spans="2:16" ht="9.9499999999999993" customHeight="1" x14ac:dyDescent="0.25">
      <c r="B25" s="23"/>
      <c r="C25" s="24"/>
      <c r="D25" s="25"/>
      <c r="F25" s="5">
        <f t="shared" si="0"/>
        <v>0</v>
      </c>
      <c r="H25" s="6" t="str">
        <f t="shared" si="1"/>
        <v>Får løbende feedback</v>
      </c>
      <c r="I25" s="5">
        <f t="shared" si="2"/>
        <v>0</v>
      </c>
    </row>
    <row r="26" spans="2:16" ht="18.75" x14ac:dyDescent="0.25">
      <c r="B26" s="23"/>
      <c r="C26" s="49"/>
      <c r="D26" s="50"/>
      <c r="F26" s="5" t="str">
        <f t="shared" si="0"/>
        <v/>
      </c>
      <c r="H26" s="6" t="str">
        <f t="shared" si="1"/>
        <v/>
      </c>
      <c r="I26" s="5" t="str">
        <f t="shared" si="2"/>
        <v/>
      </c>
    </row>
    <row r="27" spans="2:16" ht="9.9499999999999993" customHeight="1" x14ac:dyDescent="0.25">
      <c r="B27" s="23"/>
      <c r="C27" s="24"/>
      <c r="D27" s="25"/>
      <c r="F27" s="5" t="str">
        <f t="shared" si="0"/>
        <v/>
      </c>
      <c r="H27" s="6" t="str">
        <f t="shared" si="1"/>
        <v/>
      </c>
      <c r="I27" s="5" t="str">
        <f t="shared" si="2"/>
        <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9"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&amp;'Faglig og personlig udvikling'!C5&amp; " har du:"</f>
        <v>Indenfor Faglig og personlig udvikling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'Faglig og personlig udvikling'!B11</f>
        <v>Dokumentation på resultater</v>
      </c>
      <c r="B102" s="8">
        <f>'Faglig og personlig udvikling'!F12</f>
        <v>0</v>
      </c>
      <c r="C102" s="1" t="str">
        <f>IF($B102&lt;&gt;C$100,"",1)</f>
        <v/>
      </c>
      <c r="D102" s="1" t="str">
        <f t="shared" ref="D102:G113" si="0">IF($B102&lt;&gt;D$100,"",1)</f>
        <v/>
      </c>
      <c r="E102" s="1" t="str">
        <f t="shared" si="0"/>
        <v/>
      </c>
      <c r="F102" s="1" t="str">
        <f t="shared" si="0"/>
        <v/>
      </c>
      <c r="G102" s="1" t="str">
        <f t="shared" si="0"/>
        <v/>
      </c>
    </row>
    <row r="103" spans="1:7" x14ac:dyDescent="0.25">
      <c r="A103" s="1" t="str">
        <f>'Faglig og personlig udvikling'!B14</f>
        <v>Bevidste valg i karrierevalg</v>
      </c>
      <c r="B103" s="8">
        <f>'Faglig og personlig udvikling'!F15</f>
        <v>0</v>
      </c>
      <c r="C103" s="1" t="str">
        <f t="shared" ref="C103:C113" si="1">IF($B103&lt;&gt;C$100,"",1)</f>
        <v/>
      </c>
      <c r="D103" s="1" t="str">
        <f t="shared" si="0"/>
        <v/>
      </c>
      <c r="E103" s="1" t="str">
        <f t="shared" si="0"/>
        <v/>
      </c>
      <c r="F103" s="1" t="str">
        <f t="shared" si="0"/>
        <v/>
      </c>
      <c r="G103" s="1" t="str">
        <f t="shared" si="0"/>
        <v/>
      </c>
    </row>
    <row r="104" spans="1:7" x14ac:dyDescent="0.25">
      <c r="A104" s="1" t="str">
        <f>'Faglig og personlig udvikling'!B16</f>
        <v>Progression i opgavetyper</v>
      </c>
      <c r="B104" s="8">
        <f>'Faglig og personlig udvikling'!F17</f>
        <v>0</v>
      </c>
      <c r="C104" s="1" t="str">
        <f t="shared" si="1"/>
        <v/>
      </c>
      <c r="D104" s="1" t="str">
        <f t="shared" si="0"/>
        <v/>
      </c>
      <c r="E104" s="1" t="str">
        <f t="shared" si="0"/>
        <v/>
      </c>
      <c r="F104" s="1" t="str">
        <f t="shared" si="0"/>
        <v/>
      </c>
      <c r="G104" s="1" t="str">
        <f t="shared" si="0"/>
        <v/>
      </c>
    </row>
    <row r="105" spans="1:7" x14ac:dyDescent="0.25">
      <c r="A105" s="1" t="str">
        <f>'Faglig og personlig udvikling'!B18</f>
        <v>Balance mellem egen tid og prioritet</v>
      </c>
      <c r="B105" s="8">
        <f>'Faglig og personlig udvikling'!F19</f>
        <v>0</v>
      </c>
      <c r="C105" s="1" t="str">
        <f t="shared" si="1"/>
        <v/>
      </c>
      <c r="D105" s="1" t="str">
        <f t="shared" si="0"/>
        <v/>
      </c>
      <c r="E105" s="1" t="str">
        <f t="shared" si="0"/>
        <v/>
      </c>
      <c r="F105" s="1" t="str">
        <f t="shared" si="0"/>
        <v/>
      </c>
      <c r="G105" s="1" t="str">
        <f t="shared" si="0"/>
        <v/>
      </c>
    </row>
    <row r="106" spans="1:7" x14ac:dyDescent="0.25">
      <c r="A106" s="1" t="str">
        <f>'Faglig og personlig udvikling'!B20</f>
        <v>Dokumentation for udvikling</v>
      </c>
      <c r="B106" s="8">
        <f>'Faglig og personlig udvikling'!F21</f>
        <v>0</v>
      </c>
      <c r="C106" s="1" t="str">
        <f t="shared" si="1"/>
        <v/>
      </c>
      <c r="D106" s="1" t="str">
        <f t="shared" si="0"/>
        <v/>
      </c>
      <c r="E106" s="1" t="str">
        <f t="shared" si="0"/>
        <v/>
      </c>
      <c r="F106" s="1" t="str">
        <f t="shared" si="0"/>
        <v/>
      </c>
      <c r="G106" s="1" t="str">
        <f t="shared" si="0"/>
        <v/>
      </c>
    </row>
    <row r="107" spans="1:7" x14ac:dyDescent="0.25">
      <c r="A107" s="1" t="str">
        <f>'Faglig og personlig udvikling'!B22</f>
        <v>Kender egne styrker og udviklingsområder</v>
      </c>
      <c r="B107" s="8">
        <f>'Faglig og personlig udvikling'!F23</f>
        <v>0</v>
      </c>
      <c r="C107" s="1" t="str">
        <f t="shared" si="1"/>
        <v/>
      </c>
      <c r="D107" s="1" t="str">
        <f t="shared" si="0"/>
        <v/>
      </c>
      <c r="E107" s="1" t="str">
        <f t="shared" si="0"/>
        <v/>
      </c>
      <c r="F107" s="1" t="str">
        <f t="shared" si="0"/>
        <v/>
      </c>
      <c r="G107" s="1" t="str">
        <f t="shared" si="0"/>
        <v/>
      </c>
    </row>
    <row r="108" spans="1:7" x14ac:dyDescent="0.25">
      <c r="A108" s="1" t="str">
        <f>'Faglig og personlig udvikling'!B24</f>
        <v>Får løbende feedback</v>
      </c>
      <c r="B108" s="52" t="s">
        <v>127</v>
      </c>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57" t="s">
        <v>43</v>
      </c>
      <c r="D5" s="17"/>
      <c r="E5" s="48"/>
      <c r="F5" s="35"/>
      <c r="G5" s="35"/>
      <c r="H5" s="35"/>
      <c r="I5" s="35"/>
      <c r="J5" s="35"/>
      <c r="K5" s="35"/>
      <c r="L5" s="35"/>
      <c r="M5" s="12" t="str">
        <f>H12</f>
        <v>Sætter sig ind i kundens organisation</v>
      </c>
      <c r="N5" s="12">
        <f>I12</f>
        <v>0</v>
      </c>
      <c r="O5" s="35"/>
      <c r="P5" s="33"/>
      <c r="Q5" s="35"/>
      <c r="R5" s="35"/>
      <c r="S5" s="35"/>
      <c r="T5" s="35"/>
      <c r="U5" s="35"/>
      <c r="V5" s="35"/>
      <c r="W5" s="35"/>
      <c r="X5" s="35"/>
      <c r="Y5" s="35"/>
      <c r="AA5" s="38" t="s">
        <v>68</v>
      </c>
      <c r="AB5" s="6">
        <v>5</v>
      </c>
      <c r="AC5" s="6" t="s">
        <v>37</v>
      </c>
    </row>
    <row r="6" spans="2:29" ht="19.5" customHeight="1" x14ac:dyDescent="0.25">
      <c r="B6" s="105" t="s">
        <v>134</v>
      </c>
      <c r="C6" s="105"/>
      <c r="D6" s="105"/>
      <c r="E6" s="9"/>
      <c r="F6" s="36"/>
      <c r="G6" s="36"/>
      <c r="H6" s="36"/>
      <c r="I6" s="36"/>
      <c r="J6" s="36"/>
      <c r="K6" s="36"/>
      <c r="L6" s="36"/>
      <c r="M6" s="13" t="str">
        <f>H15</f>
        <v>Informationer tilpasset kunden</v>
      </c>
      <c r="N6" s="13">
        <f>I15</f>
        <v>0</v>
      </c>
      <c r="O6" s="36"/>
      <c r="P6" s="34"/>
      <c r="Q6" s="36"/>
      <c r="R6" s="36"/>
      <c r="S6" s="36"/>
      <c r="T6" s="36"/>
      <c r="U6" s="36"/>
      <c r="V6" s="36"/>
      <c r="W6" s="36"/>
      <c r="X6" s="36"/>
      <c r="Y6" s="36"/>
      <c r="AA6" s="37" t="s">
        <v>5</v>
      </c>
      <c r="AB6" s="6">
        <v>4</v>
      </c>
      <c r="AC6" s="6" t="s">
        <v>17</v>
      </c>
    </row>
    <row r="7" spans="2:29" ht="9.75" customHeight="1" x14ac:dyDescent="0.25">
      <c r="M7" s="12" t="str">
        <f>H17</f>
        <v>Afsætter ressourcer til fælles behovsafdækkelse</v>
      </c>
      <c r="N7" s="12">
        <f>I17</f>
        <v>0</v>
      </c>
      <c r="P7" s="32"/>
      <c r="AA7" s="37" t="s">
        <v>4</v>
      </c>
      <c r="AB7" s="6">
        <v>3</v>
      </c>
      <c r="AC7" s="6" t="s">
        <v>16</v>
      </c>
    </row>
    <row r="8" spans="2:29" ht="15" customHeight="1" x14ac:dyDescent="0.25">
      <c r="M8" s="12" t="str">
        <f>H19</f>
        <v>Formulerer succesfaktorer sammen med kunden</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Rådgivning der skaber værdi hos kunden</v>
      </c>
      <c r="N9" s="12">
        <f>I21</f>
        <v>0</v>
      </c>
      <c r="P9" s="32"/>
      <c r="AA9" s="37" t="s">
        <v>2</v>
      </c>
      <c r="AB9" s="6">
        <v>1</v>
      </c>
      <c r="AC9" s="6" t="s">
        <v>14</v>
      </c>
    </row>
    <row r="10" spans="2:29" ht="12" customHeight="1" x14ac:dyDescent="0.25">
      <c r="B10" s="19"/>
      <c r="C10" s="19"/>
      <c r="D10" s="19"/>
      <c r="F10" s="39"/>
      <c r="M10" s="12" t="str">
        <f>H23</f>
        <v>Løbende forventningsafstemning</v>
      </c>
      <c r="N10" s="12">
        <f>I23</f>
        <v>0</v>
      </c>
      <c r="P10" s="32"/>
      <c r="AA10" s="37"/>
    </row>
    <row r="11" spans="2:29" x14ac:dyDescent="0.25">
      <c r="B11" s="102" t="s">
        <v>144</v>
      </c>
      <c r="C11" s="103" t="s">
        <v>135</v>
      </c>
      <c r="D11" s="104" t="s">
        <v>30</v>
      </c>
      <c r="M11" s="12" t="str">
        <f>H25</f>
        <v>Høj grad af kundeorientering</v>
      </c>
      <c r="N11" s="12">
        <f>I25</f>
        <v>0</v>
      </c>
      <c r="P11" s="32"/>
    </row>
    <row r="12" spans="2:29" ht="18.75" x14ac:dyDescent="0.25">
      <c r="B12" s="102"/>
      <c r="C12" s="103"/>
      <c r="D12" s="104"/>
      <c r="F12" s="5">
        <f>IF(D11="","",VLOOKUP(D11,AA$4:AC$9,3,FALSE))</f>
        <v>0</v>
      </c>
      <c r="H12" s="6" t="str">
        <f>IF(B11="","",B11)</f>
        <v>Sætter sig ind i kundens organisation</v>
      </c>
      <c r="I12" s="5">
        <f>IF(D11="","",VLOOKUP(D11,AA$4:AB$9,2,FALSE))</f>
        <v>0</v>
      </c>
      <c r="M12" s="12" t="str">
        <f>H27</f>
        <v>Arbejder ud fra "best practice"</v>
      </c>
      <c r="N12" s="12">
        <f>I27</f>
        <v>0</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Veksler mellem forskellige konsulentroller</v>
      </c>
      <c r="N13" s="12">
        <f>I29</f>
        <v>0</v>
      </c>
      <c r="P13" s="32"/>
    </row>
    <row r="14" spans="2:29" ht="30" x14ac:dyDescent="0.25">
      <c r="B14" s="45" t="s">
        <v>145</v>
      </c>
      <c r="C14" s="46" t="s">
        <v>136</v>
      </c>
      <c r="D14" s="47"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Informationer tilpasset kunden</v>
      </c>
      <c r="I15" s="5">
        <f t="shared" si="2"/>
        <v>0</v>
      </c>
      <c r="M15" s="12"/>
      <c r="N15" s="12"/>
      <c r="P15" s="32"/>
    </row>
    <row r="16" spans="2:29" ht="45" x14ac:dyDescent="0.25">
      <c r="B16" s="45" t="s">
        <v>146</v>
      </c>
      <c r="C16" s="46" t="s">
        <v>137</v>
      </c>
      <c r="D16" s="47"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Afsætter ressourcer til fælles behovsafdækkelse</v>
      </c>
      <c r="I17" s="5">
        <f t="shared" si="2"/>
        <v>0</v>
      </c>
      <c r="M17" s="11"/>
      <c r="N17" s="11"/>
      <c r="P17" s="32"/>
    </row>
    <row r="18" spans="2:16" ht="30" x14ac:dyDescent="0.25">
      <c r="B18" s="45" t="s">
        <v>147</v>
      </c>
      <c r="C18" s="46" t="s">
        <v>138</v>
      </c>
      <c r="D18" s="47"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Formulerer succesfaktorer sammen med kunden</v>
      </c>
      <c r="I19" s="5">
        <f t="shared" si="2"/>
        <v>0</v>
      </c>
    </row>
    <row r="20" spans="2:16" ht="30" x14ac:dyDescent="0.25">
      <c r="B20" s="45" t="s">
        <v>152</v>
      </c>
      <c r="C20" s="46" t="s">
        <v>139</v>
      </c>
      <c r="D20" s="47" t="s">
        <v>30</v>
      </c>
      <c r="F20" s="5" t="str">
        <f t="shared" si="0"/>
        <v/>
      </c>
      <c r="H20" s="6" t="str">
        <f t="shared" si="1"/>
        <v/>
      </c>
      <c r="I20" s="5" t="str">
        <f t="shared" si="2"/>
        <v/>
      </c>
    </row>
    <row r="21" spans="2:16" ht="9.9499999999999993" customHeight="1" x14ac:dyDescent="0.25">
      <c r="B21" s="23"/>
      <c r="C21" s="24"/>
      <c r="D21" s="25"/>
      <c r="F21" s="5">
        <f t="shared" si="0"/>
        <v>0</v>
      </c>
      <c r="H21" s="6" t="str">
        <f t="shared" si="1"/>
        <v>Rådgivning der skaber værdi hos kunden</v>
      </c>
      <c r="I21" s="5">
        <f t="shared" si="2"/>
        <v>0</v>
      </c>
    </row>
    <row r="22" spans="2:16" ht="18.75" x14ac:dyDescent="0.25">
      <c r="B22" s="45" t="s">
        <v>148</v>
      </c>
      <c r="C22" s="46" t="s">
        <v>140</v>
      </c>
      <c r="D22" s="47" t="s">
        <v>30</v>
      </c>
      <c r="F22" s="5" t="str">
        <f t="shared" si="0"/>
        <v/>
      </c>
      <c r="H22" s="6" t="str">
        <f t="shared" si="1"/>
        <v/>
      </c>
      <c r="I22" s="5" t="str">
        <f t="shared" si="2"/>
        <v/>
      </c>
    </row>
    <row r="23" spans="2:16" ht="9.9499999999999993" customHeight="1" x14ac:dyDescent="0.25">
      <c r="B23" s="23"/>
      <c r="C23" s="24"/>
      <c r="D23" s="25"/>
      <c r="F23" s="5">
        <f t="shared" si="0"/>
        <v>0</v>
      </c>
      <c r="H23" s="6" t="str">
        <f t="shared" si="1"/>
        <v>Løbende forventningsafstemning</v>
      </c>
      <c r="I23" s="5">
        <f t="shared" si="2"/>
        <v>0</v>
      </c>
    </row>
    <row r="24" spans="2:16" ht="30" x14ac:dyDescent="0.25">
      <c r="B24" s="45" t="s">
        <v>149</v>
      </c>
      <c r="C24" s="46" t="s">
        <v>141</v>
      </c>
      <c r="D24" s="47" t="s">
        <v>30</v>
      </c>
      <c r="F24" s="5" t="str">
        <f t="shared" si="0"/>
        <v/>
      </c>
      <c r="H24" s="6" t="str">
        <f t="shared" si="1"/>
        <v/>
      </c>
      <c r="I24" s="5" t="str">
        <f t="shared" si="2"/>
        <v/>
      </c>
    </row>
    <row r="25" spans="2:16" ht="9.9499999999999993" customHeight="1" x14ac:dyDescent="0.25">
      <c r="B25" s="23"/>
      <c r="C25" s="24"/>
      <c r="D25" s="25"/>
      <c r="F25" s="5">
        <f t="shared" si="0"/>
        <v>0</v>
      </c>
      <c r="H25" s="6" t="str">
        <f t="shared" si="1"/>
        <v>Høj grad af kundeorientering</v>
      </c>
      <c r="I25" s="5">
        <f t="shared" si="2"/>
        <v>0</v>
      </c>
    </row>
    <row r="26" spans="2:16" ht="45" x14ac:dyDescent="0.25">
      <c r="B26" s="45" t="s">
        <v>150</v>
      </c>
      <c r="C26" s="46" t="s">
        <v>142</v>
      </c>
      <c r="D26" s="47" t="s">
        <v>30</v>
      </c>
      <c r="F26" s="5" t="str">
        <f t="shared" si="0"/>
        <v/>
      </c>
      <c r="H26" s="6" t="str">
        <f t="shared" si="1"/>
        <v/>
      </c>
      <c r="I26" s="5" t="str">
        <f t="shared" si="2"/>
        <v/>
      </c>
    </row>
    <row r="27" spans="2:16" ht="9.9499999999999993" customHeight="1" x14ac:dyDescent="0.25">
      <c r="B27" s="23"/>
      <c r="C27" s="24"/>
      <c r="D27" s="25"/>
      <c r="F27" s="5">
        <f t="shared" si="0"/>
        <v>0</v>
      </c>
      <c r="H27" s="6" t="str">
        <f t="shared" si="1"/>
        <v>Arbejder ud fra "best practice"</v>
      </c>
      <c r="I27" s="5">
        <f t="shared" si="2"/>
        <v>0</v>
      </c>
    </row>
    <row r="28" spans="2:16" ht="45" x14ac:dyDescent="0.25">
      <c r="B28" s="45" t="s">
        <v>151</v>
      </c>
      <c r="C28" s="46" t="s">
        <v>143</v>
      </c>
      <c r="D28" s="47" t="s">
        <v>30</v>
      </c>
      <c r="F28" s="5" t="str">
        <f t="shared" si="0"/>
        <v/>
      </c>
      <c r="H28" s="6" t="str">
        <f t="shared" si="1"/>
        <v/>
      </c>
      <c r="I28" s="5" t="str">
        <f t="shared" si="2"/>
        <v/>
      </c>
    </row>
    <row r="29" spans="2:16" ht="9.9499999999999993" customHeight="1" x14ac:dyDescent="0.25">
      <c r="B29" s="23"/>
      <c r="C29" s="24"/>
      <c r="D29" s="25"/>
      <c r="F29" s="5">
        <f t="shared" si="0"/>
        <v>0</v>
      </c>
      <c r="H29" s="6" t="str">
        <f t="shared" si="1"/>
        <v>Veksler mellem forskellige konsulentroller</v>
      </c>
      <c r="I29" s="5">
        <f t="shared" si="2"/>
        <v>0</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8"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&amp;Rådgivningsprocessen!C5&amp; " har du:"</f>
        <v>Indenfor Rådgivningsprocessen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Rådgivningsprocessen!B11</f>
        <v>Sætter sig ind i kundens organisation</v>
      </c>
      <c r="B102" s="8">
        <f>Rådgivningsprocessen!F12</f>
        <v>0</v>
      </c>
      <c r="C102" s="1" t="str">
        <f>IF($B102&lt;&gt;C$100,"",1)</f>
        <v/>
      </c>
      <c r="D102" s="1" t="str">
        <f t="shared" ref="D102:G113" si="0">IF($B102&lt;&gt;D$100,"",1)</f>
        <v/>
      </c>
      <c r="E102" s="1" t="str">
        <f t="shared" si="0"/>
        <v/>
      </c>
      <c r="F102" s="1" t="str">
        <f t="shared" si="0"/>
        <v/>
      </c>
      <c r="G102" s="1" t="str">
        <f t="shared" si="0"/>
        <v/>
      </c>
    </row>
    <row r="103" spans="1:7" x14ac:dyDescent="0.25">
      <c r="A103" s="1" t="str">
        <f>Rådgivningsprocessen!B14</f>
        <v>Informationer tilpasset kunden</v>
      </c>
      <c r="B103" s="8">
        <f>Rådgivningsprocessen!F15</f>
        <v>0</v>
      </c>
      <c r="C103" s="1" t="str">
        <f t="shared" ref="C103:C113" si="1">IF($B103&lt;&gt;C$100,"",1)</f>
        <v/>
      </c>
      <c r="D103" s="1" t="str">
        <f t="shared" si="0"/>
        <v/>
      </c>
      <c r="E103" s="1" t="str">
        <f t="shared" si="0"/>
        <v/>
      </c>
      <c r="F103" s="1" t="str">
        <f t="shared" si="0"/>
        <v/>
      </c>
      <c r="G103" s="1" t="str">
        <f t="shared" si="0"/>
        <v/>
      </c>
    </row>
    <row r="104" spans="1:7" x14ac:dyDescent="0.25">
      <c r="A104" s="1" t="str">
        <f>Rådgivningsprocessen!B16</f>
        <v>Afsætter ressourcer til fælles behovsafdækkelse</v>
      </c>
      <c r="B104" s="8">
        <f>Rådgivningsprocessen!F17</f>
        <v>0</v>
      </c>
      <c r="C104" s="1" t="str">
        <f t="shared" si="1"/>
        <v/>
      </c>
      <c r="D104" s="1" t="str">
        <f t="shared" si="0"/>
        <v/>
      </c>
      <c r="E104" s="1" t="str">
        <f t="shared" si="0"/>
        <v/>
      </c>
      <c r="F104" s="1" t="str">
        <f t="shared" si="0"/>
        <v/>
      </c>
      <c r="G104" s="1" t="str">
        <f t="shared" si="0"/>
        <v/>
      </c>
    </row>
    <row r="105" spans="1:7" x14ac:dyDescent="0.25">
      <c r="A105" s="1" t="str">
        <f>Rådgivningsprocessen!B18</f>
        <v>Formulerer succesfaktorer sammen med kunden</v>
      </c>
      <c r="B105" s="8">
        <f>Rådgivningsprocessen!F19</f>
        <v>0</v>
      </c>
      <c r="C105" s="1" t="str">
        <f t="shared" si="1"/>
        <v/>
      </c>
      <c r="D105" s="1" t="str">
        <f t="shared" si="0"/>
        <v/>
      </c>
      <c r="E105" s="1" t="str">
        <f t="shared" si="0"/>
        <v/>
      </c>
      <c r="F105" s="1" t="str">
        <f t="shared" si="0"/>
        <v/>
      </c>
      <c r="G105" s="1" t="str">
        <f t="shared" si="0"/>
        <v/>
      </c>
    </row>
    <row r="106" spans="1:7" x14ac:dyDescent="0.25">
      <c r="A106" s="1" t="str">
        <f>Rådgivningsprocessen!B20</f>
        <v>Rådgivning der skaber værdi hos kunden</v>
      </c>
      <c r="B106" s="8">
        <f>Rådgivningsprocessen!F21</f>
        <v>0</v>
      </c>
      <c r="C106" s="1" t="str">
        <f t="shared" si="1"/>
        <v/>
      </c>
      <c r="D106" s="1" t="str">
        <f t="shared" si="0"/>
        <v/>
      </c>
      <c r="E106" s="1" t="str">
        <f t="shared" si="0"/>
        <v/>
      </c>
      <c r="F106" s="1" t="str">
        <f t="shared" si="0"/>
        <v/>
      </c>
      <c r="G106" s="1" t="str">
        <f t="shared" si="0"/>
        <v/>
      </c>
    </row>
    <row r="107" spans="1:7" x14ac:dyDescent="0.25">
      <c r="A107" s="1" t="str">
        <f>Rådgivningsprocessen!B22</f>
        <v>Løbende forventningsafstemning</v>
      </c>
      <c r="B107" s="8">
        <f>Rådgivningsprocessen!F23</f>
        <v>0</v>
      </c>
      <c r="C107" s="1" t="str">
        <f t="shared" si="1"/>
        <v/>
      </c>
      <c r="D107" s="1" t="str">
        <f t="shared" si="0"/>
        <v/>
      </c>
      <c r="E107" s="1" t="str">
        <f t="shared" si="0"/>
        <v/>
      </c>
      <c r="F107" s="1" t="str">
        <f t="shared" si="0"/>
        <v/>
      </c>
      <c r="G107" s="1" t="str">
        <f t="shared" si="0"/>
        <v/>
      </c>
    </row>
    <row r="108" spans="1:7" x14ac:dyDescent="0.25">
      <c r="A108" s="1" t="str">
        <f>Rådgivningsprocessen!B24</f>
        <v>Høj grad af kundeorientering</v>
      </c>
      <c r="B108" s="8">
        <f>Rådgivningsprocessen!F25</f>
        <v>0</v>
      </c>
      <c r="C108" s="1" t="str">
        <f t="shared" si="1"/>
        <v/>
      </c>
      <c r="D108" s="1" t="str">
        <f t="shared" si="0"/>
        <v/>
      </c>
      <c r="E108" s="1" t="str">
        <f t="shared" si="0"/>
        <v/>
      </c>
      <c r="F108" s="1" t="str">
        <f t="shared" si="0"/>
        <v/>
      </c>
      <c r="G108" s="1" t="str">
        <f t="shared" si="0"/>
        <v/>
      </c>
    </row>
    <row r="109" spans="1:7" x14ac:dyDescent="0.25">
      <c r="A109" s="1" t="str">
        <f>Rådgivningsprocessen!B26</f>
        <v>Arbejder ud fra "best practice"</v>
      </c>
      <c r="B109" s="8">
        <f>Rådgivningsprocessen!F27</f>
        <v>0</v>
      </c>
      <c r="C109" s="1" t="str">
        <f t="shared" si="1"/>
        <v/>
      </c>
      <c r="D109" s="1" t="str">
        <f t="shared" si="0"/>
        <v/>
      </c>
      <c r="E109" s="1" t="str">
        <f t="shared" si="0"/>
        <v/>
      </c>
      <c r="F109" s="1" t="str">
        <f t="shared" si="0"/>
        <v/>
      </c>
      <c r="G109" s="1" t="str">
        <f t="shared" si="0"/>
        <v/>
      </c>
    </row>
    <row r="110" spans="1:7" x14ac:dyDescent="0.25">
      <c r="A110" s="1" t="str">
        <f>Rådgivningsprocessen!B28</f>
        <v>Veksler mellem forskellige konsulentroller</v>
      </c>
      <c r="B110" s="8">
        <f>Rådgivningsprocessen!F29</f>
        <v>0</v>
      </c>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48" t="s">
        <v>153</v>
      </c>
      <c r="D5" s="17"/>
      <c r="E5" s="48"/>
      <c r="F5" s="35"/>
      <c r="G5" s="35"/>
      <c r="H5" s="35"/>
      <c r="I5" s="35"/>
      <c r="J5" s="35"/>
      <c r="K5" s="35"/>
      <c r="L5" s="35"/>
      <c r="M5" s="12" t="str">
        <f>H12</f>
        <v>Anerkendes som ekspert</v>
      </c>
      <c r="N5" s="12">
        <f>I12</f>
        <v>0</v>
      </c>
      <c r="O5" s="35"/>
      <c r="P5" s="33"/>
      <c r="Q5" s="35"/>
      <c r="R5" s="35"/>
      <c r="S5" s="35"/>
      <c r="T5" s="35"/>
      <c r="U5" s="35"/>
      <c r="V5" s="35"/>
      <c r="W5" s="35"/>
      <c r="X5" s="35"/>
      <c r="Y5" s="35"/>
      <c r="AA5" s="38" t="s">
        <v>68</v>
      </c>
      <c r="AB5" s="6">
        <v>5</v>
      </c>
      <c r="AC5" s="6" t="s">
        <v>37</v>
      </c>
    </row>
    <row r="6" spans="2:29" ht="45" customHeight="1" x14ac:dyDescent="0.25">
      <c r="B6" s="107" t="s">
        <v>154</v>
      </c>
      <c r="C6" s="107"/>
      <c r="D6" s="107"/>
      <c r="E6" s="9"/>
      <c r="F6" s="36"/>
      <c r="G6" s="36"/>
      <c r="H6" s="36"/>
      <c r="I6" s="36"/>
      <c r="J6" s="36"/>
      <c r="K6" s="36"/>
      <c r="L6" s="36"/>
      <c r="M6" s="13" t="str">
        <f>H15</f>
        <v>Opsøges af kolleger for råd og vejledning</v>
      </c>
      <c r="N6" s="13">
        <f>I15</f>
        <v>0</v>
      </c>
      <c r="O6" s="36"/>
      <c r="P6" s="34"/>
      <c r="Q6" s="36"/>
      <c r="R6" s="36"/>
      <c r="S6" s="36"/>
      <c r="T6" s="36"/>
      <c r="U6" s="36"/>
      <c r="V6" s="36"/>
      <c r="W6" s="36"/>
      <c r="X6" s="36"/>
      <c r="Y6" s="36"/>
      <c r="AA6" s="37" t="s">
        <v>5</v>
      </c>
      <c r="AB6" s="6">
        <v>4</v>
      </c>
      <c r="AC6" s="6" t="s">
        <v>17</v>
      </c>
    </row>
    <row r="7" spans="2:29" ht="9.75" customHeight="1" x14ac:dyDescent="0.25">
      <c r="M7" s="12" t="str">
        <f>H17</f>
        <v>Bidrager til udvikling af ergonomi</v>
      </c>
      <c r="N7" s="12">
        <f>I17</f>
        <v>0</v>
      </c>
      <c r="P7" s="32"/>
      <c r="AA7" s="37" t="s">
        <v>4</v>
      </c>
      <c r="AB7" s="6">
        <v>3</v>
      </c>
      <c r="AC7" s="6" t="s">
        <v>16</v>
      </c>
    </row>
    <row r="8" spans="2:29" ht="15" customHeight="1" x14ac:dyDescent="0.25">
      <c r="M8" s="12" t="str">
        <f>H19</f>
        <v>Har udviklet metoder på det ergonomiske område</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Erfaring fra forskellige ergonomiske  opgavetyper</v>
      </c>
      <c r="N9" s="12">
        <f>I21</f>
        <v>0</v>
      </c>
      <c r="P9" s="32"/>
      <c r="AA9" s="37" t="s">
        <v>2</v>
      </c>
      <c r="AB9" s="6">
        <v>1</v>
      </c>
      <c r="AC9" s="6" t="s">
        <v>14</v>
      </c>
    </row>
    <row r="10" spans="2:29" ht="12" customHeight="1" x14ac:dyDescent="0.25">
      <c r="B10" s="19"/>
      <c r="C10" s="19"/>
      <c r="D10" s="19"/>
      <c r="F10" s="39"/>
      <c r="M10" s="12" t="str">
        <f>H23</f>
        <v>Har mange ergonomiske opgavereferencer</v>
      </c>
      <c r="N10" s="12">
        <f>I23</f>
        <v>0</v>
      </c>
      <c r="P10" s="32"/>
      <c r="AA10" s="37"/>
    </row>
    <row r="11" spans="2:29" x14ac:dyDescent="0.25">
      <c r="B11" s="102" t="s">
        <v>165</v>
      </c>
      <c r="C11" s="103" t="s">
        <v>155</v>
      </c>
      <c r="D11" s="104" t="s">
        <v>30</v>
      </c>
      <c r="M11" s="12" t="str">
        <f>H25</f>
        <v>Succesfulde løsninger på det ergonomiske område</v>
      </c>
      <c r="N11" s="12">
        <f>I25</f>
        <v>0</v>
      </c>
      <c r="P11" s="32"/>
    </row>
    <row r="12" spans="2:29" ht="18.75" x14ac:dyDescent="0.25">
      <c r="B12" s="102"/>
      <c r="C12" s="103"/>
      <c r="D12" s="104"/>
      <c r="F12" s="5">
        <f>IF(D11="","",VLOOKUP(D11,AA$4:AC$9,3,FALSE))</f>
        <v>0</v>
      </c>
      <c r="H12" s="6" t="str">
        <f>IF(B11="","",B11)</f>
        <v>Anerkendes som ekspert</v>
      </c>
      <c r="I12" s="5">
        <f>IF(D11="","",VLOOKUP(D11,AA$4:AB$9,2,FALSE))</f>
        <v>0</v>
      </c>
      <c r="M12" s="12" t="str">
        <f>H27</f>
        <v>Benytter relevante metoder</v>
      </c>
      <c r="N12" s="12">
        <f>I27</f>
        <v>0</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Besidder generelle og grundlæggende konsulentfærdigheder</v>
      </c>
      <c r="N13" s="12">
        <f>I29</f>
        <v>0</v>
      </c>
      <c r="P13" s="32"/>
    </row>
    <row r="14" spans="2:29" ht="18.75" x14ac:dyDescent="0.25">
      <c r="B14" s="45" t="s">
        <v>166</v>
      </c>
      <c r="C14" s="46" t="s">
        <v>156</v>
      </c>
      <c r="D14" s="47" t="s">
        <v>30</v>
      </c>
      <c r="F14" s="5" t="str">
        <f t="shared" si="0"/>
        <v/>
      </c>
      <c r="H14" s="6" t="str">
        <f t="shared" si="1"/>
        <v/>
      </c>
      <c r="I14" s="5" t="str">
        <f t="shared" si="2"/>
        <v/>
      </c>
      <c r="M14" s="12" t="str">
        <f>H31</f>
        <v>Besidder generalistviden</v>
      </c>
      <c r="N14" s="12">
        <f>I31</f>
        <v>0</v>
      </c>
      <c r="P14" s="32"/>
    </row>
    <row r="15" spans="2:29" ht="9.9499999999999993" customHeight="1" x14ac:dyDescent="0.25">
      <c r="B15" s="23"/>
      <c r="C15" s="24"/>
      <c r="D15" s="25"/>
      <c r="F15" s="5">
        <f t="shared" si="0"/>
        <v>0</v>
      </c>
      <c r="H15" s="6" t="str">
        <f t="shared" si="1"/>
        <v>Opsøges af kolleger for råd og vejledning</v>
      </c>
      <c r="I15" s="5">
        <f t="shared" si="2"/>
        <v>0</v>
      </c>
      <c r="M15" s="12"/>
      <c r="N15" s="12"/>
      <c r="P15" s="32"/>
    </row>
    <row r="16" spans="2:29" ht="30" x14ac:dyDescent="0.25">
      <c r="B16" s="45" t="s">
        <v>167</v>
      </c>
      <c r="C16" s="46" t="s">
        <v>157</v>
      </c>
      <c r="D16" s="47"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Bidrager til udvikling af ergonomi</v>
      </c>
      <c r="I17" s="5">
        <f t="shared" si="2"/>
        <v>0</v>
      </c>
      <c r="M17" s="11"/>
      <c r="N17" s="11"/>
      <c r="P17" s="32"/>
    </row>
    <row r="18" spans="2:16" ht="30" x14ac:dyDescent="0.25">
      <c r="B18" s="45" t="s">
        <v>168</v>
      </c>
      <c r="C18" s="46" t="s">
        <v>158</v>
      </c>
      <c r="D18" s="47"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Har udviklet metoder på det ergonomiske område</v>
      </c>
      <c r="I19" s="5">
        <f t="shared" si="2"/>
        <v>0</v>
      </c>
    </row>
    <row r="20" spans="2:16" ht="30" x14ac:dyDescent="0.25">
      <c r="B20" s="45" t="s">
        <v>169</v>
      </c>
      <c r="C20" s="46" t="s">
        <v>159</v>
      </c>
      <c r="D20" s="47" t="s">
        <v>30</v>
      </c>
      <c r="F20" s="5" t="str">
        <f t="shared" si="0"/>
        <v/>
      </c>
      <c r="H20" s="6" t="str">
        <f t="shared" si="1"/>
        <v/>
      </c>
      <c r="I20" s="5" t="str">
        <f t="shared" si="2"/>
        <v/>
      </c>
    </row>
    <row r="21" spans="2:16" ht="9.9499999999999993" customHeight="1" x14ac:dyDescent="0.25">
      <c r="B21" s="23"/>
      <c r="C21" s="24"/>
      <c r="D21" s="25"/>
      <c r="F21" s="5">
        <f t="shared" si="0"/>
        <v>0</v>
      </c>
      <c r="H21" s="6" t="str">
        <f t="shared" si="1"/>
        <v>Erfaring fra forskellige ergonomiske  opgavetyper</v>
      </c>
      <c r="I21" s="5">
        <f t="shared" si="2"/>
        <v>0</v>
      </c>
    </row>
    <row r="22" spans="2:16" ht="30" x14ac:dyDescent="0.25">
      <c r="B22" s="45" t="s">
        <v>170</v>
      </c>
      <c r="C22" s="46" t="s">
        <v>160</v>
      </c>
      <c r="D22" s="47" t="s">
        <v>30</v>
      </c>
      <c r="F22" s="5" t="str">
        <f t="shared" si="0"/>
        <v/>
      </c>
      <c r="H22" s="6" t="str">
        <f t="shared" si="1"/>
        <v/>
      </c>
      <c r="I22" s="5" t="str">
        <f t="shared" si="2"/>
        <v/>
      </c>
    </row>
    <row r="23" spans="2:16" ht="9.9499999999999993" customHeight="1" x14ac:dyDescent="0.25">
      <c r="B23" s="23"/>
      <c r="C23" s="24"/>
      <c r="D23" s="25"/>
      <c r="F23" s="5">
        <f t="shared" si="0"/>
        <v>0</v>
      </c>
      <c r="H23" s="6" t="str">
        <f t="shared" si="1"/>
        <v>Har mange ergonomiske opgavereferencer</v>
      </c>
      <c r="I23" s="5">
        <f t="shared" si="2"/>
        <v>0</v>
      </c>
    </row>
    <row r="24" spans="2:16" ht="30" x14ac:dyDescent="0.25">
      <c r="B24" s="45" t="s">
        <v>171</v>
      </c>
      <c r="C24" s="46" t="s">
        <v>161</v>
      </c>
      <c r="D24" s="47" t="s">
        <v>30</v>
      </c>
      <c r="F24" s="5" t="str">
        <f t="shared" si="0"/>
        <v/>
      </c>
      <c r="H24" s="6" t="str">
        <f t="shared" si="1"/>
        <v/>
      </c>
      <c r="I24" s="5" t="str">
        <f t="shared" si="2"/>
        <v/>
      </c>
    </row>
    <row r="25" spans="2:16" ht="9.9499999999999993" customHeight="1" x14ac:dyDescent="0.25">
      <c r="B25" s="23"/>
      <c r="C25" s="24"/>
      <c r="D25" s="25"/>
      <c r="F25" s="5">
        <f t="shared" si="0"/>
        <v>0</v>
      </c>
      <c r="H25" s="6" t="str">
        <f t="shared" si="1"/>
        <v>Succesfulde løsninger på det ergonomiske område</v>
      </c>
      <c r="I25" s="5">
        <f t="shared" si="2"/>
        <v>0</v>
      </c>
    </row>
    <row r="26" spans="2:16" ht="60" x14ac:dyDescent="0.25">
      <c r="B26" s="45" t="s">
        <v>172</v>
      </c>
      <c r="C26" s="46" t="s">
        <v>162</v>
      </c>
      <c r="D26" s="47" t="s">
        <v>30</v>
      </c>
      <c r="F26" s="5" t="str">
        <f t="shared" si="0"/>
        <v/>
      </c>
      <c r="H26" s="6" t="str">
        <f t="shared" si="1"/>
        <v/>
      </c>
      <c r="I26" s="5" t="str">
        <f t="shared" si="2"/>
        <v/>
      </c>
    </row>
    <row r="27" spans="2:16" ht="9.9499999999999993" customHeight="1" x14ac:dyDescent="0.25">
      <c r="B27" s="23"/>
      <c r="C27" s="24"/>
      <c r="D27" s="25"/>
      <c r="F27" s="5">
        <f t="shared" si="0"/>
        <v>0</v>
      </c>
      <c r="H27" s="6" t="str">
        <f t="shared" si="1"/>
        <v>Benytter relevante metoder</v>
      </c>
      <c r="I27" s="5">
        <f t="shared" si="2"/>
        <v>0</v>
      </c>
    </row>
    <row r="28" spans="2:16" ht="60" x14ac:dyDescent="0.25">
      <c r="B28" s="45" t="s">
        <v>173</v>
      </c>
      <c r="C28" s="46" t="s">
        <v>163</v>
      </c>
      <c r="D28" s="47" t="s">
        <v>30</v>
      </c>
      <c r="F28" s="5" t="str">
        <f t="shared" si="0"/>
        <v/>
      </c>
      <c r="H28" s="6" t="str">
        <f t="shared" si="1"/>
        <v/>
      </c>
      <c r="I28" s="5" t="str">
        <f t="shared" si="2"/>
        <v/>
      </c>
    </row>
    <row r="29" spans="2:16" ht="9.9499999999999993" customHeight="1" x14ac:dyDescent="0.25">
      <c r="B29" s="23"/>
      <c r="C29" s="24"/>
      <c r="D29" s="25"/>
      <c r="F29" s="5">
        <f t="shared" si="0"/>
        <v>0</v>
      </c>
      <c r="H29" s="6" t="str">
        <f t="shared" si="1"/>
        <v>Besidder generelle og grundlæggende konsulentfærdigheder</v>
      </c>
      <c r="I29" s="5">
        <f t="shared" si="2"/>
        <v>0</v>
      </c>
    </row>
    <row r="30" spans="2:16" ht="60" x14ac:dyDescent="0.25">
      <c r="B30" s="29" t="s">
        <v>174</v>
      </c>
      <c r="C30" s="30" t="s">
        <v>164</v>
      </c>
      <c r="D30" s="31" t="s">
        <v>30</v>
      </c>
      <c r="F30" s="5" t="str">
        <f t="shared" si="0"/>
        <v/>
      </c>
      <c r="H30" s="6" t="str">
        <f t="shared" si="1"/>
        <v/>
      </c>
      <c r="I30" s="5" t="str">
        <f t="shared" si="2"/>
        <v/>
      </c>
    </row>
    <row r="31" spans="2:16" ht="18.75" x14ac:dyDescent="0.25">
      <c r="F31" s="5">
        <f t="shared" si="0"/>
        <v>0</v>
      </c>
      <c r="G31" s="5" t="str">
        <f t="shared" ref="G31:G51" si="3">IF(D31="","",VLOOKUP(D31,AA$6:AB$9,2,FALSE))</f>
        <v/>
      </c>
      <c r="H31" s="6" t="str">
        <f t="shared" si="1"/>
        <v>Besidder generalistviden</v>
      </c>
      <c r="I31" s="5">
        <f t="shared" si="2"/>
        <v>0</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7"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&amp;'Ergonomisk ekspertise'!C5&amp; " har du:"</f>
        <v>Indenfor Ekspertise på det ergonomiske område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'Ergonomisk ekspertise'!B11</f>
        <v>Anerkendes som ekspert</v>
      </c>
      <c r="B102" s="8">
        <f>'Ergonomisk ekspertise'!F12</f>
        <v>0</v>
      </c>
      <c r="C102" s="1" t="str">
        <f>IF($B102&lt;&gt;C$100,"",1)</f>
        <v/>
      </c>
      <c r="D102" s="1" t="str">
        <f t="shared" ref="D102:G113" si="0">IF($B102&lt;&gt;D$100,"",1)</f>
        <v/>
      </c>
      <c r="E102" s="1" t="str">
        <f t="shared" si="0"/>
        <v/>
      </c>
      <c r="F102" s="1" t="str">
        <f t="shared" si="0"/>
        <v/>
      </c>
      <c r="G102" s="1" t="str">
        <f t="shared" si="0"/>
        <v/>
      </c>
    </row>
    <row r="103" spans="1:7" x14ac:dyDescent="0.25">
      <c r="A103" s="1" t="str">
        <f>'Ergonomisk ekspertise'!B14</f>
        <v>Opsøges af kolleger for råd og vejledning</v>
      </c>
      <c r="B103" s="8">
        <f>'Ergonomisk ekspertise'!F15</f>
        <v>0</v>
      </c>
      <c r="C103" s="1" t="str">
        <f t="shared" ref="C103:C113" si="1">IF($B103&lt;&gt;C$100,"",1)</f>
        <v/>
      </c>
      <c r="D103" s="1" t="str">
        <f t="shared" si="0"/>
        <v/>
      </c>
      <c r="E103" s="1" t="str">
        <f t="shared" si="0"/>
        <v/>
      </c>
      <c r="F103" s="1" t="str">
        <f t="shared" si="0"/>
        <v/>
      </c>
      <c r="G103" s="1" t="str">
        <f t="shared" si="0"/>
        <v/>
      </c>
    </row>
    <row r="104" spans="1:7" x14ac:dyDescent="0.25">
      <c r="A104" s="1" t="str">
        <f>'Ergonomisk ekspertise'!B16</f>
        <v>Bidrager til udvikling af ergonomi</v>
      </c>
      <c r="B104" s="8">
        <f>'Ergonomisk ekspertise'!F17</f>
        <v>0</v>
      </c>
      <c r="C104" s="1" t="str">
        <f t="shared" si="1"/>
        <v/>
      </c>
      <c r="D104" s="1" t="str">
        <f t="shared" si="0"/>
        <v/>
      </c>
      <c r="E104" s="1" t="str">
        <f t="shared" si="0"/>
        <v/>
      </c>
      <c r="F104" s="1" t="str">
        <f t="shared" si="0"/>
        <v/>
      </c>
      <c r="G104" s="1" t="str">
        <f t="shared" si="0"/>
        <v/>
      </c>
    </row>
    <row r="105" spans="1:7" x14ac:dyDescent="0.25">
      <c r="A105" s="1" t="str">
        <f>'Ergonomisk ekspertise'!B18</f>
        <v>Har udviklet metoder på det ergonomiske område</v>
      </c>
      <c r="B105" s="8">
        <f>'Ergonomisk ekspertise'!F19</f>
        <v>0</v>
      </c>
      <c r="C105" s="1" t="str">
        <f t="shared" si="1"/>
        <v/>
      </c>
      <c r="D105" s="1" t="str">
        <f t="shared" si="0"/>
        <v/>
      </c>
      <c r="E105" s="1" t="str">
        <f t="shared" si="0"/>
        <v/>
      </c>
      <c r="F105" s="1" t="str">
        <f t="shared" si="0"/>
        <v/>
      </c>
      <c r="G105" s="1" t="str">
        <f t="shared" si="0"/>
        <v/>
      </c>
    </row>
    <row r="106" spans="1:7" x14ac:dyDescent="0.25">
      <c r="A106" s="1" t="str">
        <f>'Ergonomisk ekspertise'!B20</f>
        <v>Erfaring fra forskellige ergonomiske  opgavetyper</v>
      </c>
      <c r="B106" s="8">
        <f>'Ergonomisk ekspertise'!F21</f>
        <v>0</v>
      </c>
      <c r="C106" s="1" t="str">
        <f t="shared" si="1"/>
        <v/>
      </c>
      <c r="D106" s="1" t="str">
        <f t="shared" si="0"/>
        <v/>
      </c>
      <c r="E106" s="1" t="str">
        <f t="shared" si="0"/>
        <v/>
      </c>
      <c r="F106" s="1" t="str">
        <f t="shared" si="0"/>
        <v/>
      </c>
      <c r="G106" s="1" t="str">
        <f t="shared" si="0"/>
        <v/>
      </c>
    </row>
    <row r="107" spans="1:7" x14ac:dyDescent="0.25">
      <c r="A107" s="1" t="str">
        <f>'Ergonomisk ekspertise'!B22</f>
        <v>Har mange ergonomiske opgavereferencer</v>
      </c>
      <c r="B107" s="8">
        <f>'Ergonomisk ekspertise'!F23</f>
        <v>0</v>
      </c>
      <c r="C107" s="1" t="str">
        <f t="shared" si="1"/>
        <v/>
      </c>
      <c r="D107" s="1" t="str">
        <f t="shared" si="0"/>
        <v/>
      </c>
      <c r="E107" s="1" t="str">
        <f t="shared" si="0"/>
        <v/>
      </c>
      <c r="F107" s="1" t="str">
        <f t="shared" si="0"/>
        <v/>
      </c>
      <c r="G107" s="1" t="str">
        <f t="shared" si="0"/>
        <v/>
      </c>
    </row>
    <row r="108" spans="1:7" x14ac:dyDescent="0.25">
      <c r="A108" s="1" t="str">
        <f>'Ergonomisk ekspertise'!B24</f>
        <v>Succesfulde løsninger på det ergonomiske område</v>
      </c>
      <c r="B108" s="8">
        <f>'Ergonomisk ekspertise'!F25</f>
        <v>0</v>
      </c>
      <c r="C108" s="1" t="str">
        <f t="shared" si="1"/>
        <v/>
      </c>
      <c r="D108" s="1" t="str">
        <f t="shared" si="0"/>
        <v/>
      </c>
      <c r="E108" s="1" t="str">
        <f t="shared" si="0"/>
        <v/>
      </c>
      <c r="F108" s="1" t="str">
        <f t="shared" si="0"/>
        <v/>
      </c>
      <c r="G108" s="1" t="str">
        <f t="shared" si="0"/>
        <v/>
      </c>
    </row>
    <row r="109" spans="1:7" x14ac:dyDescent="0.25">
      <c r="A109" s="1" t="str">
        <f>'Ergonomisk ekspertise'!B26</f>
        <v>Benytter relevante metoder</v>
      </c>
      <c r="B109" s="8">
        <f>'Ergonomisk ekspertise'!F27</f>
        <v>0</v>
      </c>
      <c r="C109" s="1" t="str">
        <f t="shared" si="1"/>
        <v/>
      </c>
      <c r="D109" s="1" t="str">
        <f t="shared" si="0"/>
        <v/>
      </c>
      <c r="E109" s="1" t="str">
        <f t="shared" si="0"/>
        <v/>
      </c>
      <c r="F109" s="1" t="str">
        <f t="shared" si="0"/>
        <v/>
      </c>
      <c r="G109" s="1" t="str">
        <f t="shared" si="0"/>
        <v/>
      </c>
    </row>
    <row r="110" spans="1:7" x14ac:dyDescent="0.25">
      <c r="A110" s="1" t="str">
        <f>'Ergonomisk ekspertise'!B28</f>
        <v>Besidder generelle og grundlæggende konsulentfærdigheder</v>
      </c>
      <c r="B110" s="8">
        <f>'Ergonomisk ekspertise'!F29</f>
        <v>0</v>
      </c>
      <c r="C110" s="1" t="str">
        <f t="shared" si="1"/>
        <v/>
      </c>
      <c r="D110" s="1" t="str">
        <f t="shared" si="0"/>
        <v/>
      </c>
      <c r="E110" s="1" t="str">
        <f t="shared" si="0"/>
        <v/>
      </c>
      <c r="F110" s="1" t="str">
        <f t="shared" si="0"/>
        <v/>
      </c>
      <c r="G110" s="1" t="str">
        <f t="shared" si="0"/>
        <v/>
      </c>
    </row>
    <row r="111" spans="1:7" x14ac:dyDescent="0.25">
      <c r="A111" s="1" t="str">
        <f>'Ergonomisk ekspertise'!B30</f>
        <v>Besidder generalistviden</v>
      </c>
      <c r="B111" s="8">
        <f>'Ergonomisk ekspertise'!F31</f>
        <v>0</v>
      </c>
      <c r="C111" s="1" t="str">
        <f t="shared" si="1"/>
        <v/>
      </c>
      <c r="D111" s="1" t="str">
        <f t="shared" si="0"/>
        <v/>
      </c>
      <c r="E111" s="1" t="str">
        <f t="shared" si="0"/>
        <v/>
      </c>
      <c r="F111" s="1" t="str">
        <f t="shared" si="0"/>
        <v/>
      </c>
      <c r="G111" s="1" t="str">
        <f t="shared" si="0"/>
        <v/>
      </c>
    </row>
    <row r="112" spans="1:7" x14ac:dyDescent="0.25">
      <c r="B112" s="8" t="str">
        <f>'Etik og professionalitet'!F31</f>
        <v/>
      </c>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71" customWidth="1"/>
    <col min="7" max="7" width="12.7109375" style="71" customWidth="1"/>
    <col min="8" max="8" width="38.5703125" style="71" customWidth="1"/>
    <col min="9" max="23" width="9.140625" style="71"/>
    <col min="24" max="32" width="9.140625" style="6"/>
    <col min="33" max="16384" width="9.140625" style="1"/>
  </cols>
  <sheetData>
    <row r="1" spans="2:34" x14ac:dyDescent="0.25">
      <c r="X1" s="71"/>
      <c r="Y1" s="71"/>
      <c r="Z1" s="71"/>
      <c r="AA1" s="71"/>
      <c r="AB1" s="71"/>
      <c r="AC1" s="71"/>
      <c r="AD1" s="71"/>
      <c r="AE1" s="71"/>
      <c r="AF1" s="71"/>
      <c r="AG1" s="71"/>
      <c r="AH1" s="71"/>
    </row>
    <row r="2" spans="2:34" x14ac:dyDescent="0.25">
      <c r="X2" s="71"/>
      <c r="Y2" s="71"/>
      <c r="Z2" s="71"/>
      <c r="AA2" s="71"/>
      <c r="AB2" s="71"/>
      <c r="AC2" s="71"/>
      <c r="AD2" s="71"/>
      <c r="AE2" s="71"/>
      <c r="AF2" s="71"/>
      <c r="AG2" s="71"/>
      <c r="AH2" s="71"/>
    </row>
    <row r="3" spans="2:34" x14ac:dyDescent="0.25">
      <c r="X3" s="71"/>
      <c r="Y3" s="71"/>
      <c r="Z3" s="71"/>
      <c r="AA3" s="71"/>
      <c r="AB3" s="71"/>
      <c r="AC3" s="71"/>
      <c r="AD3" s="71"/>
      <c r="AE3" s="71"/>
      <c r="AF3" s="71"/>
      <c r="AG3" s="71"/>
      <c r="AH3" s="71"/>
    </row>
    <row r="4" spans="2:34" x14ac:dyDescent="0.25">
      <c r="B4" s="1"/>
      <c r="C4" s="16"/>
      <c r="D4" s="1"/>
      <c r="E4" s="7"/>
      <c r="O4" s="71">
        <f>SUM(N5:N14)/COUNT(N5:N14)</f>
        <v>0</v>
      </c>
      <c r="X4" s="71"/>
      <c r="Y4" s="71"/>
      <c r="Z4" s="71"/>
      <c r="AA4" s="71" t="s">
        <v>30</v>
      </c>
      <c r="AB4" s="71">
        <v>0</v>
      </c>
      <c r="AC4" s="71">
        <v>0</v>
      </c>
      <c r="AD4" s="71"/>
      <c r="AE4" s="71"/>
      <c r="AF4" s="71"/>
      <c r="AG4" s="71"/>
      <c r="AH4" s="71"/>
    </row>
    <row r="5" spans="2:34" ht="25.5" x14ac:dyDescent="0.35">
      <c r="C5" s="48" t="s">
        <v>175</v>
      </c>
      <c r="D5" s="17"/>
      <c r="E5" s="48"/>
      <c r="F5" s="72"/>
      <c r="G5" s="72"/>
      <c r="H5" s="72"/>
      <c r="I5" s="72"/>
      <c r="J5" s="72"/>
      <c r="K5" s="72"/>
      <c r="L5" s="72"/>
      <c r="M5" s="73" t="str">
        <f>H12</f>
        <v>Udarbejder handlingsplan og budgetter for projektet</v>
      </c>
      <c r="N5" s="73">
        <f>I12</f>
        <v>0</v>
      </c>
      <c r="O5" s="72"/>
      <c r="P5" s="72"/>
      <c r="Q5" s="72"/>
      <c r="R5" s="72"/>
      <c r="S5" s="72"/>
      <c r="T5" s="72"/>
      <c r="U5" s="72"/>
      <c r="V5" s="72"/>
      <c r="W5" s="72"/>
      <c r="X5" s="72"/>
      <c r="Y5" s="72"/>
      <c r="Z5" s="71"/>
      <c r="AA5" s="74" t="s">
        <v>68</v>
      </c>
      <c r="AB5" s="71">
        <v>5</v>
      </c>
      <c r="AC5" s="71" t="s">
        <v>37</v>
      </c>
      <c r="AD5" s="71"/>
      <c r="AE5" s="71"/>
      <c r="AF5" s="71"/>
      <c r="AG5" s="71"/>
      <c r="AH5" s="71"/>
    </row>
    <row r="6" spans="2:34" ht="19.5" customHeight="1" x14ac:dyDescent="0.25">
      <c r="B6" s="105" t="s">
        <v>176</v>
      </c>
      <c r="C6" s="105"/>
      <c r="D6" s="105"/>
      <c r="E6" s="9"/>
      <c r="F6" s="75"/>
      <c r="G6" s="75"/>
      <c r="H6" s="75"/>
      <c r="I6" s="75"/>
      <c r="J6" s="75"/>
      <c r="K6" s="75"/>
      <c r="L6" s="75"/>
      <c r="M6" s="76" t="str">
        <f>H15</f>
        <v>Organiserer ressourcer og aktiviteter effektivt</v>
      </c>
      <c r="N6" s="76">
        <f>I15</f>
        <v>0</v>
      </c>
      <c r="O6" s="75"/>
      <c r="P6" s="75"/>
      <c r="Q6" s="75"/>
      <c r="R6" s="75"/>
      <c r="S6" s="75"/>
      <c r="T6" s="75"/>
      <c r="U6" s="75"/>
      <c r="V6" s="75"/>
      <c r="W6" s="75"/>
      <c r="X6" s="75"/>
      <c r="Y6" s="75"/>
      <c r="Z6" s="71"/>
      <c r="AA6" s="77" t="s">
        <v>5</v>
      </c>
      <c r="AB6" s="71">
        <v>4</v>
      </c>
      <c r="AC6" s="71" t="s">
        <v>17</v>
      </c>
      <c r="AD6" s="71"/>
      <c r="AE6" s="71"/>
      <c r="AF6" s="71"/>
      <c r="AG6" s="71"/>
      <c r="AH6" s="71"/>
    </row>
    <row r="7" spans="2:34" ht="9.75" customHeight="1" x14ac:dyDescent="0.25">
      <c r="M7" s="73" t="str">
        <f>H17</f>
        <v>Kan håndtere flere parallelt løbende opgaver</v>
      </c>
      <c r="N7" s="73">
        <f>I17</f>
        <v>0</v>
      </c>
      <c r="X7" s="71"/>
      <c r="Y7" s="71"/>
      <c r="Z7" s="71"/>
      <c r="AA7" s="77" t="s">
        <v>4</v>
      </c>
      <c r="AB7" s="71">
        <v>3</v>
      </c>
      <c r="AC7" s="71" t="s">
        <v>16</v>
      </c>
      <c r="AD7" s="71"/>
      <c r="AE7" s="71"/>
      <c r="AF7" s="71"/>
      <c r="AG7" s="71"/>
      <c r="AH7" s="71"/>
    </row>
    <row r="8" spans="2:34" ht="15" customHeight="1" x14ac:dyDescent="0.25">
      <c r="M8" s="73" t="str">
        <f>H19</f>
        <v>Benytter projektledelsesværktøjer for at højne effektiviteten</v>
      </c>
      <c r="N8" s="73">
        <f>I19</f>
        <v>0</v>
      </c>
      <c r="X8" s="71"/>
      <c r="Y8" s="71"/>
      <c r="Z8" s="71"/>
      <c r="AA8" s="77" t="s">
        <v>3</v>
      </c>
      <c r="AB8" s="71">
        <v>2</v>
      </c>
      <c r="AC8" s="71" t="s">
        <v>15</v>
      </c>
      <c r="AD8" s="71"/>
      <c r="AE8" s="71"/>
      <c r="AF8" s="71"/>
      <c r="AG8" s="71"/>
      <c r="AH8" s="71"/>
    </row>
    <row r="9" spans="2:34" ht="36.75" customHeight="1" x14ac:dyDescent="0.25">
      <c r="B9" s="18" t="s">
        <v>31</v>
      </c>
      <c r="C9" s="18" t="s">
        <v>13</v>
      </c>
      <c r="D9" s="18" t="s">
        <v>18</v>
      </c>
      <c r="F9" s="78"/>
      <c r="G9" s="71" t="e">
        <f>SUM(G12:G51)/COUNT(G12:G51)</f>
        <v>#DIV/0!</v>
      </c>
      <c r="M9" s="73" t="str">
        <f>H21</f>
        <v>Systematik med risiko-vurderings- og -styringsværktøjer</v>
      </c>
      <c r="N9" s="73">
        <f>I21</f>
        <v>0</v>
      </c>
      <c r="X9" s="71"/>
      <c r="Y9" s="71"/>
      <c r="Z9" s="71"/>
      <c r="AA9" s="77" t="s">
        <v>2</v>
      </c>
      <c r="AB9" s="71">
        <v>1</v>
      </c>
      <c r="AC9" s="71" t="s">
        <v>14</v>
      </c>
      <c r="AD9" s="71"/>
      <c r="AE9" s="71"/>
      <c r="AF9" s="71"/>
      <c r="AG9" s="71"/>
      <c r="AH9" s="71"/>
    </row>
    <row r="10" spans="2:34" ht="12" customHeight="1" x14ac:dyDescent="0.25">
      <c r="B10" s="19"/>
      <c r="C10" s="19"/>
      <c r="D10" s="19"/>
      <c r="F10" s="78"/>
      <c r="M10" s="73" t="str">
        <f>H23</f>
        <v>God ressourceanvendelse</v>
      </c>
      <c r="N10" s="73">
        <f>I23</f>
        <v>0</v>
      </c>
      <c r="X10" s="71"/>
      <c r="Y10" s="71"/>
      <c r="Z10" s="71"/>
      <c r="AA10" s="77"/>
      <c r="AB10" s="71"/>
      <c r="AC10" s="71"/>
      <c r="AD10" s="71"/>
      <c r="AE10" s="71"/>
      <c r="AF10" s="71"/>
      <c r="AG10" s="71"/>
      <c r="AH10" s="71"/>
    </row>
    <row r="11" spans="2:34" x14ac:dyDescent="0.25">
      <c r="B11" s="102" t="s">
        <v>184</v>
      </c>
      <c r="C11" s="103" t="s">
        <v>177</v>
      </c>
      <c r="D11" s="104" t="s">
        <v>30</v>
      </c>
      <c r="M11" s="73" t="str">
        <f>H25</f>
        <v>Succesrig erfaring med komplekse projekter</v>
      </c>
      <c r="N11" s="73">
        <f>I25</f>
        <v>0</v>
      </c>
      <c r="X11" s="71"/>
      <c r="Y11" s="71"/>
      <c r="Z11" s="71"/>
      <c r="AA11" s="71"/>
      <c r="AB11" s="71"/>
      <c r="AC11" s="71"/>
      <c r="AD11" s="71"/>
      <c r="AE11" s="71"/>
      <c r="AF11" s="71"/>
      <c r="AG11" s="71"/>
      <c r="AH11" s="71"/>
    </row>
    <row r="12" spans="2:34" ht="18.75" x14ac:dyDescent="0.25">
      <c r="B12" s="102"/>
      <c r="C12" s="103"/>
      <c r="D12" s="104"/>
      <c r="F12" s="79" t="str">
        <f>IF(D12="","",VLOOKUP(D12,AA$4:AC$9,3,FALSE))</f>
        <v/>
      </c>
      <c r="H12" s="71" t="str">
        <f>IF(B11="","",B11)</f>
        <v>Udarbejder handlingsplan og budgetter for projektet</v>
      </c>
      <c r="I12" s="79">
        <f>IF(D11="","",VLOOKUP(D11,AA$4:AB$9,2,FALSE))</f>
        <v>0</v>
      </c>
      <c r="M12" s="73" t="str">
        <f>H27</f>
        <v/>
      </c>
      <c r="N12" s="73" t="str">
        <f>I27</f>
        <v/>
      </c>
      <c r="X12" s="71"/>
      <c r="Y12" s="71"/>
      <c r="Z12" s="71"/>
      <c r="AA12" s="71"/>
      <c r="AB12" s="71"/>
      <c r="AC12" s="71"/>
      <c r="AD12" s="71"/>
      <c r="AE12" s="71"/>
      <c r="AF12" s="71"/>
      <c r="AG12" s="71"/>
      <c r="AH12" s="71"/>
    </row>
    <row r="13" spans="2:34" ht="9.9499999999999993" customHeight="1" x14ac:dyDescent="0.3">
      <c r="B13" s="20"/>
      <c r="C13" s="21"/>
      <c r="D13" s="22"/>
      <c r="F13" s="79" t="str">
        <f t="shared" ref="F13:F26" si="0">IF(D13="","",VLOOKUP(D13,AA$4:AC$9,3,FALSE))</f>
        <v/>
      </c>
      <c r="H13" s="71" t="str">
        <f t="shared" ref="H13:H32" si="1">IF(B12="","",B12)</f>
        <v/>
      </c>
      <c r="I13" s="79" t="str">
        <f t="shared" ref="I13:I30" si="2">IF(D12="","",VLOOKUP(D12,AA$4:AB$9,2,FALSE))</f>
        <v/>
      </c>
      <c r="M13" s="73" t="str">
        <f>H29</f>
        <v/>
      </c>
      <c r="N13" s="73" t="str">
        <f>I29</f>
        <v/>
      </c>
      <c r="X13" s="71"/>
      <c r="Y13" s="71"/>
      <c r="Z13" s="71"/>
      <c r="AA13" s="71"/>
      <c r="AB13" s="71"/>
      <c r="AC13" s="71"/>
      <c r="AD13" s="71"/>
      <c r="AE13" s="71"/>
      <c r="AF13" s="71"/>
      <c r="AG13" s="71"/>
      <c r="AH13" s="71"/>
    </row>
    <row r="14" spans="2:34" ht="30" x14ac:dyDescent="0.25">
      <c r="B14" s="45" t="s">
        <v>185</v>
      </c>
      <c r="C14" s="46" t="s">
        <v>178</v>
      </c>
      <c r="D14" s="47" t="s">
        <v>30</v>
      </c>
      <c r="F14" s="79">
        <f t="shared" si="0"/>
        <v>0</v>
      </c>
      <c r="H14" s="71" t="str">
        <f t="shared" si="1"/>
        <v/>
      </c>
      <c r="I14" s="79" t="str">
        <f t="shared" si="2"/>
        <v/>
      </c>
      <c r="M14" s="73" t="str">
        <f>H31</f>
        <v/>
      </c>
      <c r="N14" s="73" t="str">
        <f>I31</f>
        <v/>
      </c>
      <c r="X14" s="71"/>
      <c r="Y14" s="71"/>
      <c r="Z14" s="71"/>
      <c r="AA14" s="71"/>
      <c r="AB14" s="71"/>
      <c r="AC14" s="71"/>
      <c r="AD14" s="71"/>
      <c r="AE14" s="71"/>
      <c r="AF14" s="71"/>
      <c r="AG14" s="71"/>
      <c r="AH14" s="71"/>
    </row>
    <row r="15" spans="2:34" ht="9.9499999999999993" customHeight="1" x14ac:dyDescent="0.25">
      <c r="B15" s="23"/>
      <c r="C15" s="24"/>
      <c r="D15" s="25"/>
      <c r="F15" s="79" t="str">
        <f t="shared" si="0"/>
        <v/>
      </c>
      <c r="H15" s="71" t="str">
        <f t="shared" si="1"/>
        <v>Organiserer ressourcer og aktiviteter effektivt</v>
      </c>
      <c r="I15" s="79">
        <f t="shared" si="2"/>
        <v>0</v>
      </c>
      <c r="M15" s="73"/>
      <c r="N15" s="73"/>
      <c r="X15" s="71"/>
      <c r="Y15" s="71"/>
      <c r="Z15" s="71"/>
      <c r="AA15" s="71"/>
      <c r="AB15" s="71"/>
      <c r="AC15" s="71"/>
      <c r="AD15" s="71"/>
      <c r="AE15" s="71"/>
      <c r="AF15" s="71"/>
      <c r="AG15" s="71"/>
      <c r="AH15" s="71"/>
    </row>
    <row r="16" spans="2:34" ht="30" x14ac:dyDescent="0.25">
      <c r="B16" s="45" t="s">
        <v>186</v>
      </c>
      <c r="C16" s="46" t="s">
        <v>180</v>
      </c>
      <c r="D16" s="47" t="s">
        <v>30</v>
      </c>
      <c r="F16" s="79">
        <f t="shared" si="0"/>
        <v>0</v>
      </c>
      <c r="H16" s="71" t="str">
        <f t="shared" si="1"/>
        <v/>
      </c>
      <c r="I16" s="79" t="str">
        <f t="shared" si="2"/>
        <v/>
      </c>
      <c r="M16" s="80"/>
      <c r="N16" s="80"/>
      <c r="X16" s="71"/>
      <c r="Y16" s="71"/>
      <c r="Z16" s="71"/>
      <c r="AA16" s="71"/>
      <c r="AB16" s="71"/>
      <c r="AC16" s="71"/>
      <c r="AD16" s="71"/>
      <c r="AE16" s="71"/>
      <c r="AF16" s="71"/>
      <c r="AG16" s="71"/>
      <c r="AH16" s="71"/>
    </row>
    <row r="17" spans="2:34" ht="9.9499999999999993" customHeight="1" x14ac:dyDescent="0.25">
      <c r="B17" s="23"/>
      <c r="C17" s="24"/>
      <c r="D17" s="25"/>
      <c r="F17" s="79" t="str">
        <f t="shared" si="0"/>
        <v/>
      </c>
      <c r="H17" s="71" t="str">
        <f t="shared" si="1"/>
        <v>Kan håndtere flere parallelt løbende opgaver</v>
      </c>
      <c r="I17" s="79">
        <f t="shared" si="2"/>
        <v>0</v>
      </c>
      <c r="M17" s="80"/>
      <c r="N17" s="80"/>
      <c r="X17" s="71"/>
      <c r="Y17" s="71"/>
      <c r="Z17" s="71"/>
      <c r="AA17" s="71"/>
      <c r="AB17" s="71"/>
      <c r="AC17" s="71"/>
      <c r="AD17" s="71"/>
      <c r="AE17" s="71"/>
      <c r="AF17" s="71"/>
      <c r="AG17" s="71"/>
      <c r="AH17" s="71"/>
    </row>
    <row r="18" spans="2:34" ht="45" x14ac:dyDescent="0.25">
      <c r="B18" s="58" t="s">
        <v>187</v>
      </c>
      <c r="C18" s="46" t="s">
        <v>179</v>
      </c>
      <c r="D18" s="47" t="s">
        <v>30</v>
      </c>
      <c r="F18" s="79">
        <f t="shared" si="0"/>
        <v>0</v>
      </c>
      <c r="H18" s="71" t="str">
        <f t="shared" si="1"/>
        <v/>
      </c>
      <c r="I18" s="79" t="str">
        <f t="shared" si="2"/>
        <v/>
      </c>
      <c r="X18" s="71"/>
      <c r="Y18" s="71"/>
      <c r="Z18" s="71"/>
      <c r="AA18" s="71"/>
      <c r="AB18" s="71"/>
      <c r="AC18" s="71"/>
      <c r="AD18" s="71"/>
      <c r="AE18" s="71"/>
      <c r="AF18" s="71"/>
      <c r="AG18" s="71"/>
      <c r="AH18" s="71"/>
    </row>
    <row r="19" spans="2:34" ht="9.9499999999999993" customHeight="1" x14ac:dyDescent="0.25">
      <c r="B19" s="23"/>
      <c r="C19" s="24"/>
      <c r="D19" s="25"/>
      <c r="F19" s="79" t="str">
        <f t="shared" si="0"/>
        <v/>
      </c>
      <c r="H19" s="71" t="str">
        <f t="shared" si="1"/>
        <v>Benytter projektledelsesværktøjer for at højne effektiviteten</v>
      </c>
      <c r="I19" s="79">
        <f t="shared" si="2"/>
        <v>0</v>
      </c>
      <c r="X19" s="71"/>
      <c r="Y19" s="71"/>
      <c r="Z19" s="71"/>
      <c r="AA19" s="71"/>
      <c r="AB19" s="71"/>
      <c r="AC19" s="71"/>
      <c r="AD19" s="71"/>
      <c r="AE19" s="71"/>
      <c r="AF19" s="71"/>
      <c r="AG19" s="71"/>
      <c r="AH19" s="71"/>
    </row>
    <row r="20" spans="2:34" ht="37.5" x14ac:dyDescent="0.25">
      <c r="B20" s="58" t="s">
        <v>188</v>
      </c>
      <c r="C20" s="46" t="s">
        <v>181</v>
      </c>
      <c r="D20" s="47" t="s">
        <v>30</v>
      </c>
      <c r="F20" s="79">
        <f t="shared" si="0"/>
        <v>0</v>
      </c>
      <c r="H20" s="71" t="str">
        <f t="shared" si="1"/>
        <v/>
      </c>
      <c r="I20" s="79" t="str">
        <f t="shared" si="2"/>
        <v/>
      </c>
      <c r="X20" s="71"/>
      <c r="Y20" s="71"/>
      <c r="Z20" s="71"/>
      <c r="AA20" s="71"/>
      <c r="AB20" s="71"/>
      <c r="AC20" s="71"/>
      <c r="AD20" s="71"/>
      <c r="AE20" s="71"/>
      <c r="AF20" s="71"/>
      <c r="AG20" s="71"/>
      <c r="AH20" s="71"/>
    </row>
    <row r="21" spans="2:34" ht="9.9499999999999993" customHeight="1" x14ac:dyDescent="0.25">
      <c r="B21" s="23"/>
      <c r="C21" s="24"/>
      <c r="D21" s="25"/>
      <c r="F21" s="79" t="str">
        <f t="shared" si="0"/>
        <v/>
      </c>
      <c r="H21" s="71" t="str">
        <f t="shared" si="1"/>
        <v>Systematik med risiko-vurderings- og -styringsværktøjer</v>
      </c>
      <c r="I21" s="79">
        <f t="shared" si="2"/>
        <v>0</v>
      </c>
      <c r="X21" s="71"/>
      <c r="Y21" s="71"/>
      <c r="Z21" s="71"/>
      <c r="AA21" s="71"/>
      <c r="AB21" s="71"/>
      <c r="AC21" s="71"/>
      <c r="AD21" s="71"/>
      <c r="AE21" s="71"/>
      <c r="AF21" s="71"/>
      <c r="AG21" s="71"/>
      <c r="AH21" s="71"/>
    </row>
    <row r="22" spans="2:34" ht="18.75" x14ac:dyDescent="0.25">
      <c r="B22" s="45" t="s">
        <v>189</v>
      </c>
      <c r="C22" s="46" t="s">
        <v>182</v>
      </c>
      <c r="D22" s="47" t="s">
        <v>30</v>
      </c>
      <c r="F22" s="79">
        <f t="shared" si="0"/>
        <v>0</v>
      </c>
      <c r="H22" s="71" t="str">
        <f t="shared" si="1"/>
        <v/>
      </c>
      <c r="I22" s="79" t="str">
        <f t="shared" si="2"/>
        <v/>
      </c>
      <c r="X22" s="71"/>
      <c r="Y22" s="71"/>
      <c r="Z22" s="71"/>
      <c r="AA22" s="71"/>
      <c r="AB22" s="71"/>
      <c r="AC22" s="71"/>
      <c r="AD22" s="71"/>
      <c r="AE22" s="71"/>
      <c r="AF22" s="71"/>
      <c r="AG22" s="71"/>
      <c r="AH22" s="71"/>
    </row>
    <row r="23" spans="2:34" ht="9.9499999999999993" customHeight="1" x14ac:dyDescent="0.25">
      <c r="B23" s="23"/>
      <c r="C23" s="24"/>
      <c r="D23" s="25"/>
      <c r="F23" s="79" t="str">
        <f t="shared" si="0"/>
        <v/>
      </c>
      <c r="H23" s="71" t="str">
        <f t="shared" si="1"/>
        <v>God ressourceanvendelse</v>
      </c>
      <c r="I23" s="79">
        <f t="shared" si="2"/>
        <v>0</v>
      </c>
      <c r="X23" s="71"/>
      <c r="Y23" s="71"/>
      <c r="Z23" s="71"/>
      <c r="AA23" s="71"/>
      <c r="AB23" s="71"/>
      <c r="AC23" s="71"/>
      <c r="AD23" s="71"/>
      <c r="AE23" s="71"/>
      <c r="AF23" s="71"/>
      <c r="AG23" s="71"/>
      <c r="AH23" s="71"/>
    </row>
    <row r="24" spans="2:34" ht="18.75" x14ac:dyDescent="0.25">
      <c r="B24" s="45" t="s">
        <v>190</v>
      </c>
      <c r="C24" s="46" t="s">
        <v>183</v>
      </c>
      <c r="D24" s="47" t="s">
        <v>30</v>
      </c>
      <c r="F24" s="79">
        <f t="shared" si="0"/>
        <v>0</v>
      </c>
      <c r="H24" s="71" t="str">
        <f t="shared" si="1"/>
        <v/>
      </c>
      <c r="I24" s="79" t="str">
        <f t="shared" si="2"/>
        <v/>
      </c>
      <c r="X24" s="71"/>
      <c r="Y24" s="71"/>
      <c r="Z24" s="71"/>
      <c r="AA24" s="71"/>
      <c r="AB24" s="71"/>
      <c r="AC24" s="71"/>
      <c r="AD24" s="71"/>
      <c r="AE24" s="71"/>
      <c r="AF24" s="71"/>
      <c r="AG24" s="71"/>
      <c r="AH24" s="71"/>
    </row>
    <row r="25" spans="2:34" ht="9.9499999999999993" customHeight="1" x14ac:dyDescent="0.25">
      <c r="B25" s="23"/>
      <c r="C25" s="24"/>
      <c r="D25" s="25"/>
      <c r="F25" s="79" t="str">
        <f t="shared" si="0"/>
        <v/>
      </c>
      <c r="H25" s="71" t="str">
        <f t="shared" si="1"/>
        <v>Succesrig erfaring med komplekse projekter</v>
      </c>
      <c r="I25" s="79">
        <f t="shared" si="2"/>
        <v>0</v>
      </c>
      <c r="X25" s="71"/>
      <c r="Y25" s="71"/>
      <c r="Z25" s="71"/>
      <c r="AA25" s="71"/>
      <c r="AB25" s="71"/>
      <c r="AC25" s="71"/>
      <c r="AD25" s="71"/>
      <c r="AE25" s="71"/>
      <c r="AF25" s="71"/>
      <c r="AG25" s="71"/>
      <c r="AH25" s="71"/>
    </row>
    <row r="26" spans="2:34" ht="18.75" x14ac:dyDescent="0.25">
      <c r="B26" s="23"/>
      <c r="C26" s="49"/>
      <c r="D26" s="50"/>
      <c r="F26" s="79" t="str">
        <f t="shared" si="0"/>
        <v/>
      </c>
      <c r="H26" s="71" t="str">
        <f t="shared" si="1"/>
        <v/>
      </c>
      <c r="I26" s="79" t="str">
        <f t="shared" si="2"/>
        <v/>
      </c>
      <c r="X26" s="71"/>
      <c r="Y26" s="71"/>
      <c r="Z26" s="71"/>
      <c r="AA26" s="71"/>
      <c r="AB26" s="71"/>
      <c r="AC26" s="71"/>
      <c r="AD26" s="71"/>
      <c r="AE26" s="71"/>
      <c r="AF26" s="71"/>
      <c r="AG26" s="71"/>
      <c r="AH26" s="71"/>
    </row>
    <row r="27" spans="2:34" ht="9.9499999999999993" customHeight="1" x14ac:dyDescent="0.25">
      <c r="B27" s="23"/>
      <c r="C27" s="24"/>
      <c r="D27" s="25"/>
      <c r="F27" s="79" t="str">
        <f t="shared" ref="F27:F50" si="3">IF(D26="","",VLOOKUP(D26,AA$4:AC$9,3,FALSE))</f>
        <v/>
      </c>
      <c r="H27" s="71" t="str">
        <f t="shared" si="1"/>
        <v/>
      </c>
      <c r="I27" s="79" t="str">
        <f t="shared" si="2"/>
        <v/>
      </c>
      <c r="X27" s="71"/>
      <c r="Y27" s="71"/>
      <c r="Z27" s="71"/>
      <c r="AA27" s="71"/>
      <c r="AB27" s="71"/>
      <c r="AC27" s="71"/>
      <c r="AD27" s="71"/>
      <c r="AE27" s="71"/>
      <c r="AF27" s="71"/>
      <c r="AG27" s="71"/>
      <c r="AH27" s="71"/>
    </row>
    <row r="28" spans="2:34" ht="18.75" x14ac:dyDescent="0.25">
      <c r="B28" s="23"/>
      <c r="C28" s="49"/>
      <c r="D28" s="50"/>
      <c r="F28" s="79" t="str">
        <f t="shared" si="3"/>
        <v/>
      </c>
      <c r="H28" s="71" t="str">
        <f t="shared" si="1"/>
        <v/>
      </c>
      <c r="I28" s="79" t="str">
        <f t="shared" si="2"/>
        <v/>
      </c>
      <c r="X28" s="71"/>
      <c r="Y28" s="71"/>
      <c r="Z28" s="71"/>
      <c r="AA28" s="71"/>
      <c r="AB28" s="71"/>
      <c r="AC28" s="71"/>
      <c r="AD28" s="71"/>
      <c r="AE28" s="71"/>
      <c r="AF28" s="71"/>
      <c r="AG28" s="71"/>
      <c r="AH28" s="71"/>
    </row>
    <row r="29" spans="2:34" ht="9.9499999999999993" customHeight="1" x14ac:dyDescent="0.25">
      <c r="B29" s="23"/>
      <c r="C29" s="24"/>
      <c r="D29" s="25"/>
      <c r="F29" s="79" t="str">
        <f t="shared" si="3"/>
        <v/>
      </c>
      <c r="H29" s="71" t="str">
        <f t="shared" si="1"/>
        <v/>
      </c>
      <c r="I29" s="79" t="str">
        <f t="shared" si="2"/>
        <v/>
      </c>
      <c r="X29" s="71"/>
      <c r="Y29" s="71"/>
      <c r="Z29" s="71"/>
      <c r="AA29" s="71"/>
      <c r="AB29" s="71"/>
      <c r="AC29" s="71"/>
      <c r="AD29" s="71"/>
      <c r="AE29" s="71"/>
      <c r="AF29" s="71"/>
      <c r="AG29" s="71"/>
      <c r="AH29" s="71"/>
    </row>
    <row r="30" spans="2:34" ht="18.75" x14ac:dyDescent="0.25">
      <c r="B30" s="23"/>
      <c r="C30" s="49"/>
      <c r="D30" s="50"/>
      <c r="F30" s="79" t="str">
        <f t="shared" si="3"/>
        <v/>
      </c>
      <c r="H30" s="71" t="str">
        <f t="shared" si="1"/>
        <v/>
      </c>
      <c r="I30" s="79" t="str">
        <f t="shared" si="2"/>
        <v/>
      </c>
      <c r="X30" s="71"/>
      <c r="Y30" s="71"/>
      <c r="Z30" s="71"/>
      <c r="AA30" s="71"/>
      <c r="AB30" s="71"/>
      <c r="AC30" s="71"/>
      <c r="AD30" s="71"/>
      <c r="AE30" s="71"/>
      <c r="AF30" s="71"/>
      <c r="AG30" s="71"/>
      <c r="AH30" s="71"/>
    </row>
    <row r="31" spans="2:34" ht="18.75" x14ac:dyDescent="0.25">
      <c r="F31" s="79" t="str">
        <f t="shared" si="3"/>
        <v/>
      </c>
      <c r="G31" s="79" t="str">
        <f t="shared" ref="G31:G51" si="4">IF(D31="","",VLOOKUP(D31,AA$6:AB$9,2,FALSE))</f>
        <v/>
      </c>
      <c r="H31" s="71" t="str">
        <f t="shared" si="1"/>
        <v/>
      </c>
      <c r="I31" s="79" t="str">
        <f t="shared" ref="I31:I32" si="5">IF(D30="","",VLOOKUP(D30,AA$4:AB$9,2,FALSE))</f>
        <v/>
      </c>
      <c r="X31" s="71"/>
      <c r="Y31" s="71"/>
      <c r="Z31" s="71"/>
      <c r="AA31" s="71"/>
      <c r="AB31" s="71"/>
      <c r="AC31" s="71"/>
      <c r="AD31" s="71"/>
      <c r="AE31" s="71"/>
      <c r="AF31" s="71"/>
      <c r="AG31" s="71"/>
      <c r="AH31" s="71"/>
    </row>
    <row r="32" spans="2:34" ht="18.75" x14ac:dyDescent="0.25">
      <c r="F32" s="79" t="str">
        <f t="shared" si="3"/>
        <v/>
      </c>
      <c r="G32" s="79" t="str">
        <f t="shared" si="4"/>
        <v/>
      </c>
      <c r="H32" s="71" t="str">
        <f t="shared" si="1"/>
        <v/>
      </c>
      <c r="I32" s="79" t="str">
        <f t="shared" si="5"/>
        <v/>
      </c>
    </row>
    <row r="33" spans="6:7" ht="18.75" x14ac:dyDescent="0.25">
      <c r="F33" s="79" t="str">
        <f t="shared" si="3"/>
        <v/>
      </c>
      <c r="G33" s="79" t="str">
        <f t="shared" si="4"/>
        <v/>
      </c>
    </row>
    <row r="34" spans="6:7" ht="18.75" x14ac:dyDescent="0.25">
      <c r="F34" s="79" t="str">
        <f t="shared" si="3"/>
        <v/>
      </c>
      <c r="G34" s="79" t="str">
        <f t="shared" si="4"/>
        <v/>
      </c>
    </row>
    <row r="35" spans="6:7" ht="18.75" x14ac:dyDescent="0.25">
      <c r="F35" s="79" t="str">
        <f t="shared" si="3"/>
        <v/>
      </c>
      <c r="G35" s="79" t="str">
        <f t="shared" si="4"/>
        <v/>
      </c>
    </row>
    <row r="36" spans="6:7" ht="18.75" x14ac:dyDescent="0.25">
      <c r="F36" s="79" t="str">
        <f t="shared" si="3"/>
        <v/>
      </c>
      <c r="G36" s="79" t="str">
        <f t="shared" si="4"/>
        <v/>
      </c>
    </row>
    <row r="37" spans="6:7" ht="18.75" x14ac:dyDescent="0.25">
      <c r="F37" s="79" t="str">
        <f t="shared" si="3"/>
        <v/>
      </c>
      <c r="G37" s="79" t="str">
        <f t="shared" si="4"/>
        <v/>
      </c>
    </row>
    <row r="38" spans="6:7" ht="18.75" x14ac:dyDescent="0.25">
      <c r="F38" s="79" t="str">
        <f t="shared" si="3"/>
        <v/>
      </c>
      <c r="G38" s="79" t="str">
        <f t="shared" si="4"/>
        <v/>
      </c>
    </row>
    <row r="39" spans="6:7" ht="18.75" x14ac:dyDescent="0.25">
      <c r="F39" s="79" t="str">
        <f t="shared" si="3"/>
        <v/>
      </c>
      <c r="G39" s="79" t="str">
        <f t="shared" si="4"/>
        <v/>
      </c>
    </row>
    <row r="40" spans="6:7" ht="18.75" x14ac:dyDescent="0.25">
      <c r="F40" s="79" t="str">
        <f t="shared" si="3"/>
        <v/>
      </c>
      <c r="G40" s="79" t="str">
        <f t="shared" si="4"/>
        <v/>
      </c>
    </row>
    <row r="41" spans="6:7" ht="18.75" x14ac:dyDescent="0.25">
      <c r="F41" s="79" t="str">
        <f t="shared" si="3"/>
        <v/>
      </c>
      <c r="G41" s="79" t="str">
        <f t="shared" si="4"/>
        <v/>
      </c>
    </row>
    <row r="42" spans="6:7" ht="18.75" x14ac:dyDescent="0.25">
      <c r="F42" s="79" t="str">
        <f t="shared" si="3"/>
        <v/>
      </c>
      <c r="G42" s="79" t="str">
        <f t="shared" si="4"/>
        <v/>
      </c>
    </row>
    <row r="43" spans="6:7" ht="18.75" x14ac:dyDescent="0.25">
      <c r="F43" s="79" t="str">
        <f t="shared" si="3"/>
        <v/>
      </c>
      <c r="G43" s="79" t="str">
        <f t="shared" si="4"/>
        <v/>
      </c>
    </row>
    <row r="44" spans="6:7" ht="18.75" x14ac:dyDescent="0.25">
      <c r="F44" s="79" t="str">
        <f t="shared" si="3"/>
        <v/>
      </c>
      <c r="G44" s="79" t="str">
        <f t="shared" si="4"/>
        <v/>
      </c>
    </row>
    <row r="45" spans="6:7" ht="18.75" x14ac:dyDescent="0.25">
      <c r="F45" s="79" t="str">
        <f t="shared" si="3"/>
        <v/>
      </c>
      <c r="G45" s="79" t="str">
        <f t="shared" si="4"/>
        <v/>
      </c>
    </row>
    <row r="46" spans="6:7" ht="18.75" x14ac:dyDescent="0.25">
      <c r="F46" s="79" t="str">
        <f t="shared" si="3"/>
        <v/>
      </c>
      <c r="G46" s="79" t="str">
        <f t="shared" si="4"/>
        <v/>
      </c>
    </row>
    <row r="47" spans="6:7" ht="18.75" x14ac:dyDescent="0.25">
      <c r="F47" s="79" t="str">
        <f t="shared" si="3"/>
        <v/>
      </c>
      <c r="G47" s="79" t="str">
        <f t="shared" si="4"/>
        <v/>
      </c>
    </row>
    <row r="48" spans="6:7" ht="18.75" x14ac:dyDescent="0.25">
      <c r="F48" s="79" t="str">
        <f t="shared" si="3"/>
        <v/>
      </c>
      <c r="G48" s="79" t="str">
        <f t="shared" si="4"/>
        <v/>
      </c>
    </row>
    <row r="49" spans="6:7" ht="18.75" x14ac:dyDescent="0.25">
      <c r="F49" s="79" t="str">
        <f t="shared" si="3"/>
        <v/>
      </c>
      <c r="G49" s="79" t="str">
        <f t="shared" si="4"/>
        <v/>
      </c>
    </row>
    <row r="50" spans="6:7" ht="18.75" x14ac:dyDescent="0.25">
      <c r="F50" s="79" t="str">
        <f t="shared" si="3"/>
        <v/>
      </c>
      <c r="G50" s="79" t="str">
        <f t="shared" si="4"/>
        <v/>
      </c>
    </row>
    <row r="51" spans="6:7" ht="18.75" x14ac:dyDescent="0.25">
      <c r="G51" s="79" t="str">
        <f t="shared" si="4"/>
        <v/>
      </c>
    </row>
  </sheetData>
  <dataConsolidate/>
  <mergeCells count="4">
    <mergeCell ref="B6:D6"/>
    <mergeCell ref="B11:B12"/>
    <mergeCell ref="C11:C12"/>
    <mergeCell ref="D11:D12"/>
  </mergeCells>
  <conditionalFormatting sqref="H6">
    <cfRule type="expression" dxfId="6" priority="1">
      <formula>$G$9&gt;1</formula>
    </cfRule>
  </conditionalFormatting>
  <dataValidations count="1">
    <dataValidation type="list" allowBlank="1" showInputMessage="1" showErrorMessage="1" sqref="D14 D11 D20 D28 D26 D24 D22 D30 D18 D16">
      <formula1>$AA$4:$AA$9</formula1>
    </dataValidation>
  </dataValidations>
  <pageMargins left="0.7" right="0.7" top="0.75" bottom="0.75" header="0.3" footer="0.3"/>
  <pageSetup paperSize="9" orientation="portrait" horizontalDpi="30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showGridLines="0" showRowColHeaders="0" workbookViewId="0"/>
  </sheetViews>
  <sheetFormatPr defaultRowHeight="15" x14ac:dyDescent="0.25"/>
  <cols>
    <col min="1" max="1" width="6.7109375" style="62" customWidth="1"/>
    <col min="2" max="2" width="3.85546875" style="62" customWidth="1"/>
    <col min="3" max="3" width="6.28515625" style="62" customWidth="1"/>
    <col min="4" max="6" width="9.140625" style="62"/>
    <col min="7" max="7" width="23" style="62" customWidth="1"/>
    <col min="8" max="8" width="13.140625" style="62" bestFit="1" customWidth="1"/>
    <col min="9" max="9" width="13.140625" style="62" customWidth="1"/>
    <col min="10" max="10" width="13.85546875" style="62" customWidth="1"/>
    <col min="11" max="11" width="3.85546875" style="62" customWidth="1"/>
    <col min="12" max="12" width="1.7109375" style="62" customWidth="1"/>
    <col min="13" max="13" width="9.140625" style="62"/>
    <col min="14" max="14" width="9.140625" style="62" customWidth="1"/>
    <col min="15" max="15" width="9.140625" style="62"/>
    <col min="16" max="16" width="3.5703125" style="62" customWidth="1"/>
    <col min="17" max="17" width="9.140625" style="62"/>
    <col min="18" max="18" width="4.5703125" style="62" customWidth="1"/>
    <col min="19" max="19" width="9.140625" style="62"/>
    <col min="20" max="20" width="4.5703125" style="62" customWidth="1"/>
    <col min="21" max="16384" width="9.140625" style="62"/>
  </cols>
  <sheetData>
    <row r="1" spans="1:30" ht="36" customHeight="1" x14ac:dyDescent="0.2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row>
    <row r="2" spans="1:30" x14ac:dyDescent="0.2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row>
    <row r="3" spans="1:30" x14ac:dyDescent="0.2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1:30" x14ac:dyDescent="0.2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1:30" x14ac:dyDescent="0.2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row>
    <row r="6" spans="1:30" x14ac:dyDescent="0.25">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1:30" x14ac:dyDescent="0.25">
      <c r="A7" s="61"/>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row>
    <row r="8" spans="1:30" x14ac:dyDescent="0.25">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row>
    <row r="9" spans="1:30" ht="15.75" thickBot="1" x14ac:dyDescent="0.3">
      <c r="A9" s="6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row>
    <row r="10" spans="1:30" ht="18" x14ac:dyDescent="0.25">
      <c r="A10" s="61"/>
      <c r="B10" s="83"/>
      <c r="C10" s="84"/>
      <c r="D10" s="84"/>
      <c r="E10" s="84"/>
      <c r="F10" s="84"/>
      <c r="G10" s="85"/>
      <c r="H10" s="86" t="s">
        <v>28</v>
      </c>
      <c r="I10" s="87" t="s">
        <v>29</v>
      </c>
      <c r="J10" s="86" t="s">
        <v>52</v>
      </c>
      <c r="K10" s="88"/>
      <c r="L10" s="61"/>
      <c r="M10" s="61"/>
      <c r="N10" s="61"/>
      <c r="O10" s="61"/>
      <c r="P10" s="61"/>
      <c r="Q10" s="61"/>
      <c r="R10" s="61"/>
      <c r="S10" s="61"/>
      <c r="T10" s="61"/>
      <c r="U10" s="61"/>
      <c r="V10" s="61"/>
      <c r="W10" s="61"/>
      <c r="X10" s="61"/>
      <c r="Y10" s="61"/>
      <c r="Z10" s="61"/>
      <c r="AA10" s="61"/>
      <c r="AB10" s="61"/>
      <c r="AC10" s="61"/>
      <c r="AD10" s="61"/>
    </row>
    <row r="11" spans="1:30" x14ac:dyDescent="0.25">
      <c r="A11" s="61"/>
      <c r="B11" s="89"/>
      <c r="C11" s="90"/>
      <c r="D11" s="90"/>
      <c r="E11" s="90"/>
      <c r="F11" s="90"/>
      <c r="G11" s="90"/>
      <c r="H11" s="90"/>
      <c r="I11" s="90"/>
      <c r="J11" s="90"/>
      <c r="K11" s="91"/>
      <c r="L11" s="82"/>
      <c r="M11" s="61"/>
      <c r="N11" s="61"/>
      <c r="O11" s="61"/>
      <c r="P11" s="61"/>
      <c r="Q11" s="61"/>
      <c r="R11" s="61"/>
      <c r="S11" s="61"/>
      <c r="T11" s="61"/>
      <c r="U11" s="61"/>
      <c r="V11" s="61"/>
      <c r="W11" s="61"/>
      <c r="X11" s="61"/>
      <c r="Y11" s="61"/>
      <c r="Z11" s="61"/>
      <c r="AA11" s="61"/>
      <c r="AB11" s="61"/>
      <c r="AC11" s="61"/>
      <c r="AD11" s="61"/>
    </row>
    <row r="12" spans="1:30" ht="18.75" x14ac:dyDescent="0.3">
      <c r="A12" s="61"/>
      <c r="B12" s="89"/>
      <c r="C12" s="101" t="s">
        <v>27</v>
      </c>
      <c r="D12" s="101"/>
      <c r="E12" s="101"/>
      <c r="F12" s="101"/>
      <c r="G12" s="101"/>
      <c r="H12" s="92" t="str">
        <f t="shared" ref="H12:I26" si="0">IF($J12&gt;0,"V","Klik")</f>
        <v>Klik</v>
      </c>
      <c r="I12" s="92" t="str">
        <f t="shared" si="0"/>
        <v>Klik</v>
      </c>
      <c r="J12" s="93">
        <f>Total!C2</f>
        <v>0</v>
      </c>
      <c r="K12" s="91"/>
      <c r="L12" s="82"/>
      <c r="M12" s="61"/>
      <c r="N12" s="61"/>
      <c r="O12" s="61"/>
      <c r="P12" s="61"/>
      <c r="Q12" s="61"/>
      <c r="R12" s="61"/>
      <c r="S12" s="61"/>
      <c r="T12" s="61"/>
      <c r="U12" s="61"/>
      <c r="V12" s="61"/>
      <c r="W12" s="61"/>
      <c r="X12" s="61"/>
      <c r="Y12" s="61"/>
      <c r="Z12" s="61"/>
      <c r="AA12" s="61"/>
      <c r="AB12" s="61"/>
      <c r="AC12" s="61"/>
      <c r="AD12" s="61"/>
    </row>
    <row r="13" spans="1:30" ht="18.75" x14ac:dyDescent="0.3">
      <c r="A13" s="61"/>
      <c r="B13" s="89"/>
      <c r="C13" s="94" t="str">
        <f>Total!B3</f>
        <v>Analytiske evner og problemløsning</v>
      </c>
      <c r="D13" s="94"/>
      <c r="E13" s="94"/>
      <c r="F13" s="94"/>
      <c r="G13" s="94"/>
      <c r="H13" s="92" t="str">
        <f t="shared" si="0"/>
        <v>Klik</v>
      </c>
      <c r="I13" s="92" t="str">
        <f t="shared" si="0"/>
        <v>Klik</v>
      </c>
      <c r="J13" s="93">
        <f>Total!C3</f>
        <v>0</v>
      </c>
      <c r="K13" s="91"/>
      <c r="L13" s="82"/>
      <c r="M13" s="61"/>
      <c r="N13" s="61"/>
      <c r="O13" s="61"/>
      <c r="P13" s="61"/>
      <c r="Q13" s="61"/>
      <c r="R13" s="61"/>
      <c r="S13" s="61"/>
      <c r="T13" s="61"/>
      <c r="U13" s="61"/>
      <c r="V13" s="61"/>
      <c r="W13" s="61"/>
      <c r="X13" s="61"/>
      <c r="Y13" s="61"/>
      <c r="Z13" s="61"/>
      <c r="AA13" s="61"/>
      <c r="AB13" s="61"/>
      <c r="AC13" s="61"/>
      <c r="AD13" s="61"/>
    </row>
    <row r="14" spans="1:30" ht="18.75" x14ac:dyDescent="0.3">
      <c r="A14" s="61"/>
      <c r="B14" s="89"/>
      <c r="C14" s="94" t="str">
        <f>Total!B4</f>
        <v>Interpersonelle færdigheder</v>
      </c>
      <c r="D14" s="94"/>
      <c r="E14" s="94"/>
      <c r="F14" s="94"/>
      <c r="G14" s="94"/>
      <c r="H14" s="92" t="str">
        <f t="shared" si="0"/>
        <v>Klik</v>
      </c>
      <c r="I14" s="92" t="str">
        <f t="shared" si="0"/>
        <v>Klik</v>
      </c>
      <c r="J14" s="93">
        <f>Total!C4</f>
        <v>0</v>
      </c>
      <c r="K14" s="91"/>
      <c r="L14" s="82"/>
      <c r="M14" s="61"/>
      <c r="N14" s="61"/>
      <c r="O14" s="61"/>
      <c r="P14" s="61"/>
      <c r="Q14" s="61"/>
      <c r="R14" s="61"/>
      <c r="S14" s="61"/>
      <c r="T14" s="61"/>
      <c r="U14" s="61"/>
      <c r="V14" s="61"/>
      <c r="W14" s="61"/>
      <c r="X14" s="61"/>
      <c r="Y14" s="61"/>
      <c r="Z14" s="61"/>
      <c r="AA14" s="61"/>
      <c r="AB14" s="61"/>
      <c r="AC14" s="61"/>
      <c r="AD14" s="61"/>
    </row>
    <row r="15" spans="1:30" ht="18.75" x14ac:dyDescent="0.3">
      <c r="A15" s="61"/>
      <c r="B15" s="89"/>
      <c r="C15" s="94" t="str">
        <f>Total!B5</f>
        <v>Kommunikation</v>
      </c>
      <c r="D15" s="94"/>
      <c r="E15" s="94"/>
      <c r="F15" s="94"/>
      <c r="G15" s="94"/>
      <c r="H15" s="92" t="str">
        <f t="shared" si="0"/>
        <v>Klik</v>
      </c>
      <c r="I15" s="92" t="str">
        <f t="shared" si="0"/>
        <v>Klik</v>
      </c>
      <c r="J15" s="93">
        <f>Total!C5</f>
        <v>0</v>
      </c>
      <c r="K15" s="91"/>
      <c r="L15" s="82"/>
      <c r="M15" s="61"/>
      <c r="N15" s="61"/>
      <c r="O15" s="61"/>
      <c r="P15" s="61"/>
      <c r="Q15" s="61"/>
      <c r="R15" s="61"/>
      <c r="S15" s="61"/>
      <c r="T15" s="61"/>
      <c r="U15" s="61"/>
      <c r="V15" s="61"/>
      <c r="W15" s="61"/>
      <c r="X15" s="61"/>
      <c r="Y15" s="61"/>
      <c r="Z15" s="61"/>
      <c r="AA15" s="61"/>
      <c r="AB15" s="61"/>
      <c r="AC15" s="61"/>
      <c r="AD15" s="61"/>
    </row>
    <row r="16" spans="1:30" ht="18.75" x14ac:dyDescent="0.3">
      <c r="A16" s="61"/>
      <c r="B16" s="89"/>
      <c r="C16" s="94" t="str">
        <f>Total!B6</f>
        <v>Resultatorientering og prioritering</v>
      </c>
      <c r="D16" s="94"/>
      <c r="E16" s="94"/>
      <c r="F16" s="94"/>
      <c r="G16" s="94"/>
      <c r="H16" s="92" t="str">
        <f t="shared" si="0"/>
        <v>Klik</v>
      </c>
      <c r="I16" s="92" t="str">
        <f t="shared" si="0"/>
        <v>Klik</v>
      </c>
      <c r="J16" s="93">
        <f>Total!C6</f>
        <v>0</v>
      </c>
      <c r="K16" s="91"/>
      <c r="L16" s="82"/>
      <c r="M16" s="61"/>
      <c r="N16" s="61"/>
      <c r="O16" s="61"/>
      <c r="P16" s="61"/>
      <c r="Q16" s="61"/>
      <c r="R16" s="61"/>
      <c r="S16" s="61"/>
      <c r="T16" s="61"/>
      <c r="U16" s="61"/>
      <c r="V16" s="61"/>
      <c r="W16" s="61"/>
      <c r="X16" s="61"/>
      <c r="Y16" s="61"/>
      <c r="Z16" s="61"/>
      <c r="AA16" s="61"/>
      <c r="AB16" s="61"/>
      <c r="AC16" s="61"/>
      <c r="AD16" s="61"/>
    </row>
    <row r="17" spans="1:30" ht="18.75" x14ac:dyDescent="0.3">
      <c r="A17" s="61"/>
      <c r="B17" s="89"/>
      <c r="C17" s="94" t="str">
        <f>Total!B7</f>
        <v>Faglig og personlig udvikling</v>
      </c>
      <c r="D17" s="94"/>
      <c r="E17" s="94"/>
      <c r="F17" s="94"/>
      <c r="G17" s="94"/>
      <c r="H17" s="92" t="str">
        <f t="shared" si="0"/>
        <v>Klik</v>
      </c>
      <c r="I17" s="92" t="str">
        <f t="shared" si="0"/>
        <v>Klik</v>
      </c>
      <c r="J17" s="93">
        <f>Total!C7</f>
        <v>0</v>
      </c>
      <c r="K17" s="91"/>
      <c r="L17" s="82"/>
      <c r="M17" s="61"/>
      <c r="N17" s="61"/>
      <c r="O17" s="61"/>
      <c r="P17" s="61"/>
      <c r="Q17" s="61"/>
      <c r="R17" s="61"/>
      <c r="S17" s="61"/>
      <c r="T17" s="61"/>
      <c r="U17" s="61"/>
      <c r="V17" s="61"/>
      <c r="W17" s="61"/>
      <c r="X17" s="61"/>
      <c r="Y17" s="61"/>
      <c r="Z17" s="61"/>
      <c r="AA17" s="61"/>
      <c r="AB17" s="61"/>
      <c r="AC17" s="61"/>
      <c r="AD17" s="61"/>
    </row>
    <row r="18" spans="1:30" ht="18.75" x14ac:dyDescent="0.3">
      <c r="A18" s="61"/>
      <c r="B18" s="89"/>
      <c r="C18" s="94" t="str">
        <f>Total!B8</f>
        <v>Rådgivningsprocessen</v>
      </c>
      <c r="D18" s="94"/>
      <c r="E18" s="94"/>
      <c r="F18" s="94"/>
      <c r="G18" s="94"/>
      <c r="H18" s="92" t="str">
        <f t="shared" si="0"/>
        <v>Klik</v>
      </c>
      <c r="I18" s="92" t="str">
        <f t="shared" si="0"/>
        <v>Klik</v>
      </c>
      <c r="J18" s="93">
        <f>Total!C8</f>
        <v>0</v>
      </c>
      <c r="K18" s="91"/>
      <c r="L18" s="82"/>
      <c r="M18" s="61"/>
      <c r="N18" s="61"/>
      <c r="O18" s="61"/>
      <c r="P18" s="61"/>
      <c r="Q18" s="61"/>
      <c r="R18" s="61"/>
      <c r="S18" s="61"/>
      <c r="T18" s="61"/>
      <c r="U18" s="61"/>
      <c r="V18" s="61"/>
      <c r="W18" s="61"/>
      <c r="X18" s="61"/>
      <c r="Y18" s="61"/>
      <c r="Z18" s="61"/>
      <c r="AA18" s="61"/>
      <c r="AB18" s="61"/>
      <c r="AC18" s="61"/>
      <c r="AD18" s="61"/>
    </row>
    <row r="19" spans="1:30" ht="18.75" x14ac:dyDescent="0.3">
      <c r="A19" s="61"/>
      <c r="B19" s="89"/>
      <c r="C19" s="94" t="str">
        <f>Total!B9</f>
        <v>Ekspertise indenfor ergonomi</v>
      </c>
      <c r="D19" s="94"/>
      <c r="E19" s="94"/>
      <c r="F19" s="94"/>
      <c r="G19" s="94"/>
      <c r="H19" s="92" t="str">
        <f t="shared" si="0"/>
        <v>Klik</v>
      </c>
      <c r="I19" s="92" t="str">
        <f t="shared" si="0"/>
        <v>Klik</v>
      </c>
      <c r="J19" s="93">
        <f>Total!C9</f>
        <v>0</v>
      </c>
      <c r="K19" s="91"/>
      <c r="L19" s="82"/>
      <c r="M19" s="61"/>
      <c r="N19" s="61"/>
      <c r="O19" s="61"/>
      <c r="P19" s="61"/>
      <c r="Q19" s="61"/>
      <c r="R19" s="61"/>
      <c r="S19" s="61"/>
      <c r="T19" s="61"/>
      <c r="U19" s="61"/>
      <c r="V19" s="61"/>
      <c r="W19" s="61"/>
      <c r="X19" s="61"/>
      <c r="Y19" s="61"/>
      <c r="Z19" s="61"/>
      <c r="AA19" s="61"/>
      <c r="AB19" s="61"/>
      <c r="AC19" s="61"/>
      <c r="AD19" s="61"/>
    </row>
    <row r="20" spans="1:30" ht="18.75" x14ac:dyDescent="0.3">
      <c r="A20" s="61"/>
      <c r="B20" s="89"/>
      <c r="C20" s="94" t="str">
        <f>Total!B10</f>
        <v>Projektledelse og styring</v>
      </c>
      <c r="D20" s="94"/>
      <c r="E20" s="94"/>
      <c r="F20" s="94"/>
      <c r="G20" s="94"/>
      <c r="H20" s="92" t="str">
        <f t="shared" si="0"/>
        <v>Klik</v>
      </c>
      <c r="I20" s="92" t="str">
        <f t="shared" si="0"/>
        <v>Klik</v>
      </c>
      <c r="J20" s="93">
        <f>Total!C10</f>
        <v>0</v>
      </c>
      <c r="K20" s="91"/>
      <c r="L20" s="82"/>
      <c r="M20" s="61"/>
      <c r="N20" s="61"/>
      <c r="O20" s="61"/>
      <c r="P20" s="61"/>
      <c r="Q20" s="61"/>
      <c r="R20" s="61"/>
      <c r="S20" s="61"/>
      <c r="T20" s="61"/>
      <c r="U20" s="61"/>
      <c r="V20" s="61"/>
      <c r="W20" s="61"/>
      <c r="X20" s="61"/>
      <c r="Y20" s="61"/>
      <c r="Z20" s="61"/>
      <c r="AA20" s="61"/>
      <c r="AB20" s="61"/>
      <c r="AC20" s="61"/>
      <c r="AD20" s="61"/>
    </row>
    <row r="21" spans="1:30" ht="18.75" x14ac:dyDescent="0.3">
      <c r="A21" s="61"/>
      <c r="B21" s="89"/>
      <c r="C21" s="94" t="str">
        <f>Total!B11</f>
        <v>Kvalitetssikring</v>
      </c>
      <c r="D21" s="94"/>
      <c r="E21" s="94"/>
      <c r="F21" s="94"/>
      <c r="G21" s="94"/>
      <c r="H21" s="92" t="str">
        <f t="shared" si="0"/>
        <v>Klik</v>
      </c>
      <c r="I21" s="92" t="str">
        <f t="shared" si="0"/>
        <v>Klik</v>
      </c>
      <c r="J21" s="93">
        <f>Total!C11</f>
        <v>0</v>
      </c>
      <c r="K21" s="91"/>
      <c r="L21" s="82"/>
      <c r="M21" s="61"/>
      <c r="N21" s="61"/>
      <c r="O21" s="61"/>
      <c r="P21" s="61"/>
      <c r="Q21" s="61"/>
      <c r="R21" s="61"/>
      <c r="S21" s="61"/>
      <c r="T21" s="61"/>
      <c r="U21" s="61"/>
      <c r="V21" s="61"/>
      <c r="W21" s="61"/>
      <c r="X21" s="61"/>
      <c r="Y21" s="61"/>
      <c r="Z21" s="61"/>
      <c r="AA21" s="61"/>
      <c r="AB21" s="61"/>
      <c r="AC21" s="61"/>
      <c r="AD21" s="61"/>
    </row>
    <row r="22" spans="1:30" ht="18.75" x14ac:dyDescent="0.3">
      <c r="A22" s="61"/>
      <c r="B22" s="89"/>
      <c r="C22" s="94" t="str">
        <f>Total!B12</f>
        <v>Partnerskaber og netværker</v>
      </c>
      <c r="D22" s="94"/>
      <c r="E22" s="94"/>
      <c r="F22" s="94"/>
      <c r="G22" s="94"/>
      <c r="H22" s="92" t="str">
        <f t="shared" si="0"/>
        <v>Klik</v>
      </c>
      <c r="I22" s="92" t="str">
        <f t="shared" si="0"/>
        <v>Klik</v>
      </c>
      <c r="J22" s="93">
        <f>Total!C12</f>
        <v>0</v>
      </c>
      <c r="K22" s="91"/>
      <c r="L22" s="82"/>
      <c r="M22" s="61"/>
      <c r="N22" s="61"/>
      <c r="O22" s="61"/>
      <c r="P22" s="61"/>
      <c r="Q22" s="61"/>
      <c r="R22" s="61"/>
      <c r="S22" s="61"/>
      <c r="T22" s="61"/>
      <c r="U22" s="61"/>
      <c r="V22" s="61"/>
      <c r="W22" s="61"/>
      <c r="X22" s="61"/>
      <c r="Y22" s="61"/>
      <c r="Z22" s="61"/>
      <c r="AA22" s="61"/>
      <c r="AB22" s="61"/>
      <c r="AC22" s="61"/>
      <c r="AD22" s="61"/>
    </row>
    <row r="23" spans="1:30" ht="18.75" x14ac:dyDescent="0.3">
      <c r="A23" s="61"/>
      <c r="B23" s="89"/>
      <c r="C23" s="94" t="str">
        <f>Total!B13</f>
        <v>Orientering mod omverden og samfund</v>
      </c>
      <c r="D23" s="94"/>
      <c r="E23" s="94"/>
      <c r="F23" s="94"/>
      <c r="G23" s="94"/>
      <c r="H23" s="92" t="str">
        <f t="shared" si="0"/>
        <v>Klik</v>
      </c>
      <c r="I23" s="92" t="str">
        <f t="shared" si="0"/>
        <v>Klik</v>
      </c>
      <c r="J23" s="93">
        <f>Total!C13</f>
        <v>0</v>
      </c>
      <c r="K23" s="91"/>
      <c r="L23" s="82"/>
      <c r="M23" s="61"/>
      <c r="N23" s="61"/>
      <c r="O23" s="61"/>
      <c r="P23" s="61"/>
      <c r="Q23" s="61"/>
      <c r="R23" s="61"/>
      <c r="S23" s="61"/>
      <c r="T23" s="61"/>
      <c r="U23" s="61"/>
      <c r="V23" s="61"/>
      <c r="W23" s="61"/>
      <c r="X23" s="61"/>
      <c r="Y23" s="61"/>
      <c r="Z23" s="61"/>
      <c r="AA23" s="61"/>
      <c r="AB23" s="61"/>
      <c r="AC23" s="61"/>
      <c r="AD23" s="61"/>
    </row>
    <row r="24" spans="1:30" ht="18.75" x14ac:dyDescent="0.3">
      <c r="A24" s="61"/>
      <c r="B24" s="89"/>
      <c r="C24" s="94" t="str">
        <f>Total!B14</f>
        <v>Branche- og forretningskendskab</v>
      </c>
      <c r="D24" s="94"/>
      <c r="E24" s="94"/>
      <c r="F24" s="94"/>
      <c r="G24" s="94"/>
      <c r="H24" s="92" t="str">
        <f t="shared" si="0"/>
        <v>Klik</v>
      </c>
      <c r="I24" s="92" t="str">
        <f t="shared" si="0"/>
        <v>Klik</v>
      </c>
      <c r="J24" s="93">
        <f>Total!C14</f>
        <v>0</v>
      </c>
      <c r="K24" s="91"/>
      <c r="L24" s="82"/>
      <c r="M24" s="61"/>
      <c r="N24" s="61"/>
      <c r="O24" s="61"/>
      <c r="P24" s="61"/>
      <c r="Q24" s="61"/>
      <c r="R24" s="61"/>
      <c r="S24" s="61"/>
      <c r="T24" s="61"/>
      <c r="U24" s="61"/>
      <c r="V24" s="61"/>
      <c r="W24" s="61"/>
      <c r="X24" s="61"/>
      <c r="Y24" s="61"/>
      <c r="Z24" s="61"/>
      <c r="AA24" s="61"/>
      <c r="AB24" s="61"/>
      <c r="AC24" s="61"/>
      <c r="AD24" s="61"/>
    </row>
    <row r="25" spans="1:30" ht="18.75" x14ac:dyDescent="0.3">
      <c r="A25" s="61"/>
      <c r="B25" s="89"/>
      <c r="C25" s="94" t="str">
        <f>Total!B15</f>
        <v>Viden om konsulentbranchen</v>
      </c>
      <c r="D25" s="94"/>
      <c r="E25" s="94"/>
      <c r="F25" s="94"/>
      <c r="G25" s="94"/>
      <c r="H25" s="92" t="str">
        <f t="shared" si="0"/>
        <v>Klik</v>
      </c>
      <c r="I25" s="92" t="str">
        <f t="shared" si="0"/>
        <v>Klik</v>
      </c>
      <c r="J25" s="93">
        <f>Total!C15</f>
        <v>0</v>
      </c>
      <c r="K25" s="91"/>
      <c r="L25" s="82"/>
      <c r="M25" s="61"/>
      <c r="N25" s="61"/>
      <c r="O25" s="61"/>
      <c r="P25" s="61"/>
      <c r="Q25" s="61"/>
      <c r="R25" s="61"/>
      <c r="S25" s="61"/>
      <c r="T25" s="61"/>
      <c r="U25" s="61"/>
      <c r="V25" s="61"/>
      <c r="W25" s="61"/>
      <c r="X25" s="61"/>
      <c r="Y25" s="61"/>
      <c r="Z25" s="61"/>
      <c r="AA25" s="61"/>
      <c r="AB25" s="61"/>
      <c r="AC25" s="61"/>
      <c r="AD25" s="61"/>
    </row>
    <row r="26" spans="1:30" ht="18.75" x14ac:dyDescent="0.3">
      <c r="A26" s="61"/>
      <c r="B26" s="89"/>
      <c r="C26" s="94" t="str">
        <f>Total!B16</f>
        <v>Salgskompetence</v>
      </c>
      <c r="D26" s="94"/>
      <c r="E26" s="94"/>
      <c r="F26" s="94"/>
      <c r="G26" s="94"/>
      <c r="H26" s="92" t="str">
        <f t="shared" si="0"/>
        <v>Klik</v>
      </c>
      <c r="I26" s="92" t="str">
        <f t="shared" si="0"/>
        <v>Klik</v>
      </c>
      <c r="J26" s="93">
        <f>Total!C16</f>
        <v>0</v>
      </c>
      <c r="K26" s="91"/>
      <c r="L26" s="82"/>
      <c r="M26" s="61"/>
      <c r="N26" s="61"/>
      <c r="O26" s="61"/>
      <c r="P26" s="61"/>
      <c r="Q26" s="61"/>
      <c r="R26" s="61"/>
      <c r="S26" s="61"/>
      <c r="T26" s="61"/>
      <c r="U26" s="61"/>
      <c r="V26" s="61"/>
      <c r="W26" s="61"/>
      <c r="X26" s="61"/>
      <c r="Y26" s="61"/>
      <c r="Z26" s="61"/>
      <c r="AA26" s="61"/>
      <c r="AB26" s="61"/>
      <c r="AC26" s="61"/>
      <c r="AD26" s="61"/>
    </row>
    <row r="27" spans="1:30" ht="15.75" thickBot="1" x14ac:dyDescent="0.3">
      <c r="A27" s="61"/>
      <c r="B27" s="95"/>
      <c r="C27" s="96"/>
      <c r="D27" s="96"/>
      <c r="E27" s="96"/>
      <c r="F27" s="96"/>
      <c r="G27" s="96"/>
      <c r="H27" s="96"/>
      <c r="I27" s="96"/>
      <c r="J27" s="96"/>
      <c r="K27" s="97"/>
      <c r="L27" s="82"/>
      <c r="M27" s="61"/>
      <c r="N27" s="61"/>
      <c r="O27" s="61"/>
      <c r="P27" s="61"/>
      <c r="Q27" s="61"/>
      <c r="R27" s="61"/>
      <c r="S27" s="61"/>
      <c r="T27" s="61"/>
      <c r="U27" s="61"/>
      <c r="V27" s="61"/>
      <c r="W27" s="61"/>
      <c r="X27" s="61"/>
      <c r="Y27" s="61"/>
      <c r="Z27" s="61"/>
      <c r="AA27" s="61"/>
      <c r="AB27" s="61"/>
      <c r="AC27" s="61"/>
      <c r="AD27" s="61"/>
    </row>
    <row r="28" spans="1:30" ht="7.5" customHeight="1" x14ac:dyDescent="0.25">
      <c r="A28" s="61"/>
      <c r="B28" s="61"/>
      <c r="C28" s="81"/>
      <c r="D28" s="81"/>
      <c r="E28" s="81"/>
      <c r="F28" s="81"/>
      <c r="G28" s="81"/>
      <c r="H28" s="81"/>
      <c r="I28" s="81"/>
      <c r="J28" s="81"/>
      <c r="K28" s="81"/>
      <c r="L28" s="82"/>
      <c r="M28" s="61"/>
      <c r="N28" s="61"/>
      <c r="O28" s="61"/>
      <c r="P28" s="61"/>
      <c r="Q28" s="61"/>
      <c r="R28" s="61"/>
      <c r="S28" s="61"/>
      <c r="T28" s="61"/>
      <c r="U28" s="61"/>
      <c r="V28" s="61"/>
      <c r="W28" s="61"/>
      <c r="X28" s="61"/>
      <c r="Y28" s="61"/>
      <c r="Z28" s="61"/>
      <c r="AA28" s="61"/>
      <c r="AB28" s="61"/>
      <c r="AC28" s="61"/>
      <c r="AD28" s="61"/>
    </row>
    <row r="29" spans="1:30" x14ac:dyDescent="0.2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row>
    <row r="30" spans="1:30" x14ac:dyDescent="0.2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row>
    <row r="31" spans="1:30" x14ac:dyDescent="0.25">
      <c r="A31" s="61"/>
      <c r="B31" s="61"/>
      <c r="C31" s="61"/>
      <c r="D31" s="61"/>
      <c r="E31" s="61"/>
      <c r="F31" s="61"/>
      <c r="G31" s="61"/>
      <c r="H31" s="61"/>
      <c r="I31" s="61"/>
      <c r="J31" s="61"/>
      <c r="K31" s="61"/>
      <c r="L31" s="61"/>
      <c r="M31" s="63"/>
      <c r="N31" s="100"/>
      <c r="O31" s="100"/>
      <c r="P31" s="100"/>
      <c r="Q31" s="100"/>
      <c r="R31" s="100"/>
      <c r="S31" s="100"/>
      <c r="T31" s="100"/>
      <c r="U31" s="100"/>
      <c r="V31" s="61"/>
      <c r="W31" s="61"/>
      <c r="X31" s="61"/>
      <c r="Y31" s="61"/>
      <c r="Z31" s="61"/>
      <c r="AA31" s="61"/>
      <c r="AB31" s="61"/>
      <c r="AC31" s="61"/>
      <c r="AD31" s="61"/>
    </row>
    <row r="32" spans="1:30" x14ac:dyDescent="0.25">
      <c r="A32" s="61"/>
      <c r="B32" s="61"/>
      <c r="C32" s="61"/>
      <c r="D32" s="61"/>
      <c r="E32" s="61"/>
      <c r="F32" s="61"/>
      <c r="G32" s="61"/>
      <c r="H32" s="61"/>
      <c r="I32" s="61"/>
      <c r="J32" s="61"/>
      <c r="K32" s="61"/>
      <c r="L32" s="61"/>
      <c r="M32" s="63"/>
      <c r="N32" s="100"/>
      <c r="O32" s="100"/>
      <c r="P32" s="100"/>
      <c r="Q32" s="100"/>
      <c r="R32" s="100"/>
      <c r="S32" s="100"/>
      <c r="T32" s="100"/>
      <c r="U32" s="100"/>
      <c r="V32" s="61"/>
      <c r="W32" s="61"/>
      <c r="X32" s="61"/>
      <c r="Y32" s="61"/>
      <c r="Z32" s="61"/>
      <c r="AA32" s="61"/>
      <c r="AB32" s="61"/>
      <c r="AC32" s="61"/>
      <c r="AD32" s="61"/>
    </row>
    <row r="33" spans="1:30" x14ac:dyDescent="0.25">
      <c r="A33" s="61"/>
      <c r="B33" s="61"/>
      <c r="C33" s="61"/>
      <c r="D33" s="61"/>
      <c r="E33" s="61"/>
      <c r="F33" s="61"/>
      <c r="G33" s="61"/>
      <c r="H33" s="61"/>
      <c r="I33" s="61"/>
      <c r="J33" s="61"/>
      <c r="K33" s="61"/>
      <c r="L33" s="61"/>
      <c r="M33" s="63"/>
      <c r="N33" s="100"/>
      <c r="O33" s="100"/>
      <c r="P33" s="100"/>
      <c r="Q33" s="100"/>
      <c r="R33" s="100"/>
      <c r="S33" s="100"/>
      <c r="T33" s="100"/>
      <c r="U33" s="100"/>
      <c r="V33" s="61"/>
      <c r="W33" s="61"/>
      <c r="X33" s="61"/>
      <c r="Y33" s="61"/>
      <c r="Z33" s="61"/>
      <c r="AA33" s="61"/>
      <c r="AB33" s="61"/>
      <c r="AC33" s="61"/>
      <c r="AD33" s="61"/>
    </row>
    <row r="34" spans="1:30" x14ac:dyDescent="0.25">
      <c r="A34" s="61"/>
      <c r="B34" s="61"/>
      <c r="C34" s="61"/>
      <c r="D34" s="61"/>
      <c r="E34" s="61"/>
      <c r="F34" s="61"/>
      <c r="G34" s="61"/>
      <c r="H34" s="61"/>
      <c r="I34" s="61"/>
      <c r="J34" s="61"/>
      <c r="K34" s="61"/>
      <c r="L34" s="61"/>
      <c r="M34" s="63"/>
      <c r="N34" s="100"/>
      <c r="O34" s="100"/>
      <c r="P34" s="100"/>
      <c r="Q34" s="100"/>
      <c r="R34" s="100"/>
      <c r="S34" s="100"/>
      <c r="T34" s="100"/>
      <c r="U34" s="100"/>
      <c r="V34" s="61"/>
      <c r="W34" s="61"/>
      <c r="X34" s="61"/>
      <c r="Y34" s="61"/>
      <c r="Z34" s="61"/>
      <c r="AA34" s="61"/>
      <c r="AB34" s="61"/>
      <c r="AC34" s="61"/>
      <c r="AD34" s="61"/>
    </row>
    <row r="35" spans="1:30" x14ac:dyDescent="0.25">
      <c r="A35" s="61"/>
      <c r="B35" s="61"/>
      <c r="C35" s="61"/>
      <c r="D35" s="61"/>
      <c r="E35" s="61"/>
      <c r="F35" s="61"/>
      <c r="G35" s="61"/>
      <c r="H35" s="61"/>
      <c r="I35" s="61"/>
      <c r="J35" s="61"/>
      <c r="K35" s="61"/>
      <c r="L35" s="61"/>
      <c r="M35" s="63"/>
      <c r="N35" s="100"/>
      <c r="O35" s="100"/>
      <c r="P35" s="100"/>
      <c r="Q35" s="100"/>
      <c r="R35" s="100"/>
      <c r="S35" s="100"/>
      <c r="T35" s="100"/>
      <c r="U35" s="100"/>
      <c r="V35" s="61"/>
      <c r="W35" s="61"/>
      <c r="X35" s="61"/>
      <c r="Y35" s="61"/>
      <c r="Z35" s="61"/>
      <c r="AA35" s="61"/>
      <c r="AB35" s="61"/>
      <c r="AC35" s="61"/>
      <c r="AD35" s="61"/>
    </row>
    <row r="36" spans="1:30" x14ac:dyDescent="0.2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1:30"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x14ac:dyDescent="0.2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row>
    <row r="40" spans="1:30"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row>
    <row r="41" spans="1:30"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row>
  </sheetData>
  <mergeCells count="6">
    <mergeCell ref="N35:U35"/>
    <mergeCell ref="C12:G12"/>
    <mergeCell ref="N31:U31"/>
    <mergeCell ref="N32:U32"/>
    <mergeCell ref="N33:U33"/>
    <mergeCell ref="N34:U34"/>
  </mergeCells>
  <conditionalFormatting sqref="C3">
    <cfRule type="cellIs" dxfId="25" priority="11" stopIfTrue="1" operator="equal">
      <formula>"Klik"</formula>
    </cfRule>
  </conditionalFormatting>
  <conditionalFormatting sqref="H12:H26">
    <cfRule type="cellIs" dxfId="24" priority="10" stopIfTrue="1" operator="equal">
      <formula>"Klik"</formula>
    </cfRule>
  </conditionalFormatting>
  <conditionalFormatting sqref="H13:H26">
    <cfRule type="cellIs" dxfId="23" priority="9" stopIfTrue="1" operator="equal">
      <formula>"V"</formula>
    </cfRule>
  </conditionalFormatting>
  <conditionalFormatting sqref="L27">
    <cfRule type="cellIs" dxfId="22" priority="8" stopIfTrue="1" operator="equal">
      <formula>"V"</formula>
    </cfRule>
  </conditionalFormatting>
  <conditionalFormatting sqref="H12">
    <cfRule type="cellIs" dxfId="21" priority="7" stopIfTrue="1" operator="equal">
      <formula>"V"</formula>
    </cfRule>
  </conditionalFormatting>
  <conditionalFormatting sqref="I12:I26">
    <cfRule type="cellIs" dxfId="20" priority="6" stopIfTrue="1" operator="equal">
      <formula>"Klik"</formula>
    </cfRule>
  </conditionalFormatting>
  <conditionalFormatting sqref="I13:I26">
    <cfRule type="cellIs" dxfId="19" priority="5" stopIfTrue="1" operator="equal">
      <formula>"V"</formula>
    </cfRule>
  </conditionalFormatting>
  <conditionalFormatting sqref="I12">
    <cfRule type="cellIs" dxfId="18" priority="4" stopIfTrue="1" operator="equal">
      <formula>"V"</formula>
    </cfRule>
  </conditionalFormatting>
  <conditionalFormatting sqref="J12:J26">
    <cfRule type="cellIs" dxfId="17" priority="1" stopIfTrue="1" operator="greaterThanOrEqual">
      <formula>3.5</formula>
    </cfRule>
    <cfRule type="cellIs" dxfId="16" priority="2" stopIfTrue="1" operator="between">
      <formula>2</formula>
      <formula>3.5</formula>
    </cfRule>
    <cfRule type="cellIs" dxfId="15" priority="3" stopIfTrue="1" operator="lessThan">
      <formula>2</formula>
    </cfRule>
  </conditionalFormatting>
  <hyperlinks>
    <hyperlink ref="I26" location="'Salgskompetence præsentation'!A1" display="'Salgskompetence præsentation'!A1"/>
    <hyperlink ref="I25" location="'Viden præsentation'!A1" display="'Viden præsentation'!A1"/>
    <hyperlink ref="I24" location="'Branchekendskab præsentation'!A1" display="'Branchekendskab præsentation'!A1"/>
    <hyperlink ref="I23" location="'Omverdenen præsentation'!A1" display="'Omverdenen præsentation'!A1"/>
    <hyperlink ref="I22" location="'Partnerskaber præsentation '!A1" display="'Partnerskaber præsentation '!A1"/>
    <hyperlink ref="I21" location="'Kvalitetssikring præsentation'!A1" display="'Kvalitetssikring præsentation'!A1"/>
    <hyperlink ref="I20" location="'Projektledelse præsentation'!A1" display="'Projektledelse præsentation'!A1"/>
    <hyperlink ref="I19" location="'Erg. ekspertise præsentation'!A1" display="'Erg. ekspertise præsentation'!A1"/>
    <hyperlink ref="I18" location="'Rådgivningsprocessen præsentati'!A1" display="'Rådgivningsprocessen præsentati'!A1"/>
    <hyperlink ref="I17" location="'Udvikling præsentation'!A1" display="'Udvikling præsentation'!A1"/>
    <hyperlink ref="I16" location="'Resultat præsentation '!A1" display="'Resultat præsentation '!A1"/>
    <hyperlink ref="I15" location="'Kommunikation præsentation '!A1" display="'Kommunikation præsentation '!A1"/>
    <hyperlink ref="I14" location="'Interpersonelle præsent'!A1" display="'Interpersonelle præsent'!A1"/>
    <hyperlink ref="I13" location="'Analytiske evner præsent'!A1" display="'Analytiske evner præsent'!A1"/>
    <hyperlink ref="I12" location="'Etik præsentation'!A1" display="'Etik præsentation'!A1"/>
    <hyperlink ref="H12" location="'Etik og professionalitet'!A1" display="'Etik og professionalitet'!A1"/>
    <hyperlink ref="H26" location="Salgskompetence!A1" display="Salgskompetence!A1"/>
    <hyperlink ref="H25" location="'Viden om konsulentbranchen'!A1" display="'Viden om konsulentbranchen'!A1"/>
    <hyperlink ref="H24" location="'Branche- og forretningskendskab'!A1" display="'Branche- og forretningskendskab'!A1"/>
    <hyperlink ref="H23" location="Omverdenen!A1" display="Omverdenen!A1"/>
    <hyperlink ref="H22" location="'Partnerskaber og netværk'!A1" display="'Partnerskaber og netværk'!A1"/>
    <hyperlink ref="H21" location="Kvalitetssikring!A1" display="Kvalitetssikring!A1"/>
    <hyperlink ref="H20" location="'Projektledelse og -styring'!A1" display="'Projektledelse og -styring'!A1"/>
    <hyperlink ref="H19" location="'Ergonomisk ekspertise'!A1" display="'Ergonomisk ekspertise'!A1"/>
    <hyperlink ref="H18" location="Rådgivningsprocessen!A1" display="Rådgivningsprocessen!A1"/>
    <hyperlink ref="H17" location="'Faglig og personlig udvikling'!A1" display="'Faglig og personlig udvikling'!A1"/>
    <hyperlink ref="H16" location="'Resultat og prioritet'!A1" display="'Resultat og prioritet'!A1"/>
    <hyperlink ref="H15" location="Kommunikation!A1" display="Kommunikation!A1"/>
    <hyperlink ref="H14" location="'Interpersonelle færdigheder'!A1" display="'Interpersonelle færdigheder'!A1"/>
    <hyperlink ref="H13" location="'Analytiske evner og problemløsn'!A1" display="'Analytiske evner og problemløsn'!A1"/>
  </hyperlinks>
  <printOptions horizontalCentered="1" verticalCentered="1"/>
  <pageMargins left="0" right="0" top="0" bottom="0" header="0" footer="0.19685039370078741"/>
  <pageSetup paperSize="9" scale="71" orientation="landscape" horizontalDpi="300" verticalDpi="0" r:id="rId1"/>
  <headerFooter>
    <oddFooter>&amp;RDen  Ergonomiske Konsulent
Hinnerup d. &amp;D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&amp;'Projektledelse og -styring'!C5&amp; " har du:"</f>
        <v>Indenfor Projektledelse og -styring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'Projektledelse og -styring'!B11</f>
        <v>Udarbejder handlingsplan og budgetter for projektet</v>
      </c>
      <c r="B102" s="8" t="str">
        <f>'Projektledelse og -styring'!F12</f>
        <v/>
      </c>
      <c r="C102" s="1" t="str">
        <f>IF($B102&lt;&gt;C$100,"",1)</f>
        <v/>
      </c>
      <c r="D102" s="1" t="str">
        <f t="shared" ref="D102:G113" si="0">IF($B102&lt;&gt;D$100,"",1)</f>
        <v/>
      </c>
      <c r="E102" s="1" t="str">
        <f t="shared" si="0"/>
        <v/>
      </c>
      <c r="F102" s="1" t="str">
        <f t="shared" si="0"/>
        <v/>
      </c>
      <c r="G102" s="1" t="str">
        <f t="shared" si="0"/>
        <v/>
      </c>
    </row>
    <row r="103" spans="1:7" x14ac:dyDescent="0.25">
      <c r="A103" s="1" t="str">
        <f>'Projektledelse og -styring'!B14</f>
        <v>Organiserer ressourcer og aktiviteter effektivt</v>
      </c>
      <c r="B103" s="8" t="str">
        <f>'Projektledelse og -styring'!F15</f>
        <v/>
      </c>
      <c r="C103" s="1" t="str">
        <f t="shared" ref="C103:C113" si="1">IF($B103&lt;&gt;C$100,"",1)</f>
        <v/>
      </c>
      <c r="D103" s="1" t="str">
        <f t="shared" si="0"/>
        <v/>
      </c>
      <c r="E103" s="1" t="str">
        <f t="shared" si="0"/>
        <v/>
      </c>
      <c r="F103" s="1" t="str">
        <f t="shared" si="0"/>
        <v/>
      </c>
      <c r="G103" s="1" t="str">
        <f t="shared" si="0"/>
        <v/>
      </c>
    </row>
    <row r="104" spans="1:7" x14ac:dyDescent="0.25">
      <c r="A104" s="1" t="str">
        <f>'Projektledelse og -styring'!B16</f>
        <v>Kan håndtere flere parallelt løbende opgaver</v>
      </c>
      <c r="B104" s="8" t="str">
        <f>'Projektledelse og -styring'!F17</f>
        <v/>
      </c>
      <c r="C104" s="1" t="str">
        <f t="shared" si="1"/>
        <v/>
      </c>
      <c r="D104" s="1" t="str">
        <f t="shared" si="0"/>
        <v/>
      </c>
      <c r="E104" s="1" t="str">
        <f t="shared" si="0"/>
        <v/>
      </c>
      <c r="F104" s="1" t="str">
        <f t="shared" si="0"/>
        <v/>
      </c>
      <c r="G104" s="1" t="str">
        <f t="shared" si="0"/>
        <v/>
      </c>
    </row>
    <row r="105" spans="1:7" x14ac:dyDescent="0.25">
      <c r="A105" s="1" t="str">
        <f>'Projektledelse og -styring'!B18</f>
        <v>Benytter projektledelsesværktøjer for at højne effektiviteten</v>
      </c>
      <c r="B105" s="8" t="str">
        <f>'Projektledelse og -styring'!F19</f>
        <v/>
      </c>
      <c r="C105" s="1" t="str">
        <f t="shared" si="1"/>
        <v/>
      </c>
      <c r="D105" s="1" t="str">
        <f t="shared" si="0"/>
        <v/>
      </c>
      <c r="E105" s="1" t="str">
        <f t="shared" si="0"/>
        <v/>
      </c>
      <c r="F105" s="1" t="str">
        <f t="shared" si="0"/>
        <v/>
      </c>
      <c r="G105" s="1" t="str">
        <f t="shared" si="0"/>
        <v/>
      </c>
    </row>
    <row r="106" spans="1:7" x14ac:dyDescent="0.25">
      <c r="A106" s="1" t="str">
        <f>'Projektledelse og -styring'!B20</f>
        <v>Systematik med risiko-vurderings- og -styringsværktøjer</v>
      </c>
      <c r="B106" s="8" t="str">
        <f>'Projektledelse og -styring'!F21</f>
        <v/>
      </c>
      <c r="C106" s="1" t="str">
        <f t="shared" si="1"/>
        <v/>
      </c>
      <c r="D106" s="1" t="str">
        <f t="shared" si="0"/>
        <v/>
      </c>
      <c r="E106" s="1" t="str">
        <f t="shared" si="0"/>
        <v/>
      </c>
      <c r="F106" s="1" t="str">
        <f t="shared" si="0"/>
        <v/>
      </c>
      <c r="G106" s="1" t="str">
        <f t="shared" si="0"/>
        <v/>
      </c>
    </row>
    <row r="107" spans="1:7" x14ac:dyDescent="0.25">
      <c r="A107" s="1" t="str">
        <f>'Projektledelse og -styring'!B22</f>
        <v>God ressourceanvendelse</v>
      </c>
      <c r="B107" s="8" t="str">
        <f>'Projektledelse og -styring'!F23</f>
        <v/>
      </c>
      <c r="C107" s="1" t="str">
        <f t="shared" si="1"/>
        <v/>
      </c>
      <c r="D107" s="1" t="str">
        <f t="shared" si="0"/>
        <v/>
      </c>
      <c r="E107" s="1" t="str">
        <f t="shared" si="0"/>
        <v/>
      </c>
      <c r="F107" s="1" t="str">
        <f t="shared" si="0"/>
        <v/>
      </c>
      <c r="G107" s="1" t="str">
        <f t="shared" si="0"/>
        <v/>
      </c>
    </row>
    <row r="108" spans="1:7" x14ac:dyDescent="0.25">
      <c r="A108" s="1" t="str">
        <f>'Projektledelse og -styring'!B24</f>
        <v>Succesrig erfaring med komplekse projekter</v>
      </c>
      <c r="B108" s="8" t="str">
        <f>'Projektledelse og -styring'!F25</f>
        <v/>
      </c>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10.5703125" style="6" customWidth="1"/>
    <col min="8" max="8" width="38.5703125" style="6" customWidth="1"/>
    <col min="9" max="32" width="9.140625" style="6"/>
    <col min="33" max="16384" width="9.140625" style="1"/>
  </cols>
  <sheetData>
    <row r="1" spans="2:31" x14ac:dyDescent="0.25">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2:31" x14ac:dyDescent="0.25">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2:31" x14ac:dyDescent="0.25">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2:31" x14ac:dyDescent="0.25">
      <c r="F4" s="32"/>
      <c r="G4" s="32"/>
      <c r="H4" s="32"/>
      <c r="I4" s="32"/>
      <c r="J4" s="32"/>
      <c r="K4" s="32"/>
      <c r="L4" s="32"/>
      <c r="M4" s="32"/>
      <c r="N4" s="32">
        <f>SUM(N5:N14)/COUNT(N5:N14)</f>
        <v>0</v>
      </c>
      <c r="O4" s="32"/>
      <c r="P4" s="32"/>
      <c r="Q4" s="32"/>
      <c r="R4" s="32"/>
      <c r="S4" s="32"/>
      <c r="T4" s="32"/>
      <c r="U4" s="32"/>
      <c r="V4" s="32"/>
      <c r="W4" s="32"/>
      <c r="X4" s="32"/>
      <c r="Y4" s="32"/>
      <c r="Z4" s="32"/>
      <c r="AA4" s="32" t="s">
        <v>30</v>
      </c>
      <c r="AB4" s="32">
        <v>0</v>
      </c>
      <c r="AC4" s="32"/>
      <c r="AD4" s="32"/>
      <c r="AE4" s="32"/>
    </row>
    <row r="5" spans="2:31" ht="25.5" x14ac:dyDescent="0.35">
      <c r="C5" s="48" t="s">
        <v>46</v>
      </c>
      <c r="D5" s="17"/>
      <c r="E5" s="48"/>
      <c r="F5" s="33"/>
      <c r="G5" s="33"/>
      <c r="H5" s="33"/>
      <c r="I5" s="33"/>
      <c r="J5" s="33"/>
      <c r="K5" s="33"/>
      <c r="L5" s="33"/>
      <c r="M5" s="65" t="str">
        <f>H12</f>
        <v>Arbejder efter kvalitetsstandarder</v>
      </c>
      <c r="N5" s="65">
        <f>I12</f>
        <v>0</v>
      </c>
      <c r="O5" s="33"/>
      <c r="P5" s="33"/>
      <c r="Q5" s="33"/>
      <c r="R5" s="33"/>
      <c r="S5" s="33"/>
      <c r="T5" s="33"/>
      <c r="U5" s="33"/>
      <c r="V5" s="33"/>
      <c r="W5" s="33"/>
      <c r="X5" s="33"/>
      <c r="Y5" s="33"/>
      <c r="Z5" s="32"/>
      <c r="AA5" s="69" t="s">
        <v>68</v>
      </c>
      <c r="AB5" s="32">
        <v>5</v>
      </c>
      <c r="AC5" s="32" t="s">
        <v>37</v>
      </c>
      <c r="AD5" s="32"/>
      <c r="AE5" s="32"/>
    </row>
    <row r="6" spans="2:31" ht="19.5" customHeight="1" x14ac:dyDescent="0.25">
      <c r="B6" s="105" t="s">
        <v>191</v>
      </c>
      <c r="C6" s="105"/>
      <c r="D6" s="105"/>
      <c r="E6" s="9"/>
      <c r="F6" s="34"/>
      <c r="G6" s="34"/>
      <c r="H6" s="34"/>
      <c r="I6" s="34"/>
      <c r="J6" s="34"/>
      <c r="K6" s="34"/>
      <c r="L6" s="34"/>
      <c r="M6" s="66" t="str">
        <f>H15</f>
        <v>Løbende kvalitetsvurdering i opgaveforløbet</v>
      </c>
      <c r="N6" s="66">
        <f>I15</f>
        <v>0</v>
      </c>
      <c r="O6" s="34"/>
      <c r="P6" s="34"/>
      <c r="Q6" s="34"/>
      <c r="R6" s="34"/>
      <c r="S6" s="34"/>
      <c r="T6" s="34"/>
      <c r="U6" s="34"/>
      <c r="V6" s="34"/>
      <c r="W6" s="34"/>
      <c r="X6" s="34"/>
      <c r="Y6" s="34"/>
      <c r="Z6" s="32"/>
      <c r="AA6" s="70" t="s">
        <v>5</v>
      </c>
      <c r="AB6" s="32">
        <v>4</v>
      </c>
      <c r="AC6" s="32" t="s">
        <v>17</v>
      </c>
      <c r="AD6" s="32"/>
      <c r="AE6" s="32"/>
    </row>
    <row r="7" spans="2:31" ht="9.75" customHeight="1" x14ac:dyDescent="0.25">
      <c r="F7" s="32"/>
      <c r="G7" s="32"/>
      <c r="H7" s="32"/>
      <c r="I7" s="32"/>
      <c r="J7" s="32"/>
      <c r="K7" s="32"/>
      <c r="L7" s="32"/>
      <c r="M7" s="65" t="str">
        <f>H17</f>
        <v>Evaluerer rådgivningsforløb med kunden og andre</v>
      </c>
      <c r="N7" s="65">
        <f>I17</f>
        <v>0</v>
      </c>
      <c r="O7" s="32"/>
      <c r="P7" s="32"/>
      <c r="Q7" s="32"/>
      <c r="R7" s="32"/>
      <c r="S7" s="32"/>
      <c r="T7" s="32"/>
      <c r="U7" s="32"/>
      <c r="V7" s="32"/>
      <c r="W7" s="32"/>
      <c r="X7" s="32"/>
      <c r="Y7" s="32"/>
      <c r="Z7" s="32"/>
      <c r="AA7" s="70" t="s">
        <v>4</v>
      </c>
      <c r="AB7" s="32">
        <v>3</v>
      </c>
      <c r="AC7" s="32" t="s">
        <v>16</v>
      </c>
      <c r="AD7" s="32"/>
      <c r="AE7" s="32"/>
    </row>
    <row r="8" spans="2:31" ht="15" customHeight="1" x14ac:dyDescent="0.25">
      <c r="F8" s="32"/>
      <c r="G8" s="32"/>
      <c r="H8" s="32"/>
      <c r="I8" s="32"/>
      <c r="J8" s="32"/>
      <c r="K8" s="32"/>
      <c r="L8" s="32"/>
      <c r="M8" s="65" t="str">
        <f>H19</f>
        <v>Evaluerer egen konsulentpraksis</v>
      </c>
      <c r="N8" s="65">
        <f>I19</f>
        <v>0</v>
      </c>
      <c r="O8" s="32"/>
      <c r="P8" s="32"/>
      <c r="Q8" s="32"/>
      <c r="R8" s="32"/>
      <c r="S8" s="32"/>
      <c r="T8" s="32"/>
      <c r="U8" s="32"/>
      <c r="V8" s="32"/>
      <c r="W8" s="32"/>
      <c r="X8" s="32"/>
      <c r="Y8" s="32"/>
      <c r="Z8" s="32"/>
      <c r="AA8" s="70" t="s">
        <v>3</v>
      </c>
      <c r="AB8" s="32">
        <v>2</v>
      </c>
      <c r="AC8" s="32" t="s">
        <v>15</v>
      </c>
      <c r="AD8" s="32"/>
      <c r="AE8" s="32"/>
    </row>
    <row r="9" spans="2:31" ht="36.75" customHeight="1" x14ac:dyDescent="0.25">
      <c r="B9" s="18" t="s">
        <v>31</v>
      </c>
      <c r="C9" s="18" t="s">
        <v>13</v>
      </c>
      <c r="D9" s="18" t="s">
        <v>18</v>
      </c>
      <c r="F9" s="67"/>
      <c r="G9" s="32" t="e">
        <f>SUM(G12:G51)/COUNT(G12:G51)</f>
        <v>#DIV/0!</v>
      </c>
      <c r="H9" s="32"/>
      <c r="I9" s="32"/>
      <c r="J9" s="32"/>
      <c r="K9" s="32"/>
      <c r="L9" s="32"/>
      <c r="M9" s="65" t="str">
        <f>H21</f>
        <v>Uddrager løbende læring</v>
      </c>
      <c r="N9" s="65">
        <f>I21</f>
        <v>0</v>
      </c>
      <c r="O9" s="32"/>
      <c r="P9" s="32"/>
      <c r="Q9" s="32"/>
      <c r="R9" s="32"/>
      <c r="S9" s="32"/>
      <c r="T9" s="32"/>
      <c r="U9" s="32"/>
      <c r="V9" s="32"/>
      <c r="W9" s="32"/>
      <c r="X9" s="32"/>
      <c r="Y9" s="32"/>
      <c r="Z9" s="32"/>
      <c r="AA9" s="70" t="s">
        <v>2</v>
      </c>
      <c r="AB9" s="32">
        <v>1</v>
      </c>
      <c r="AC9" s="32" t="s">
        <v>14</v>
      </c>
      <c r="AD9" s="32"/>
      <c r="AE9" s="32"/>
    </row>
    <row r="10" spans="2:31" ht="12" customHeight="1" x14ac:dyDescent="0.25">
      <c r="B10" s="19"/>
      <c r="C10" s="19"/>
      <c r="D10" s="19"/>
      <c r="F10" s="67"/>
      <c r="G10" s="32"/>
      <c r="H10" s="32"/>
      <c r="I10" s="32"/>
      <c r="J10" s="32"/>
      <c r="K10" s="32"/>
      <c r="L10" s="32"/>
      <c r="M10" s="65" t="str">
        <f>H23</f>
        <v>Dokumentation på kvalitet i opgaver</v>
      </c>
      <c r="N10" s="65">
        <f>I23</f>
        <v>0</v>
      </c>
      <c r="O10" s="32"/>
      <c r="P10" s="32"/>
      <c r="Q10" s="32"/>
      <c r="R10" s="32"/>
      <c r="S10" s="32"/>
      <c r="T10" s="32"/>
      <c r="U10" s="32"/>
      <c r="V10" s="32"/>
      <c r="W10" s="32"/>
      <c r="X10" s="32"/>
      <c r="Y10" s="32"/>
      <c r="Z10" s="32"/>
      <c r="AA10" s="70"/>
      <c r="AB10" s="32"/>
      <c r="AC10" s="32"/>
      <c r="AD10" s="32"/>
      <c r="AE10" s="32"/>
    </row>
    <row r="11" spans="2:31" x14ac:dyDescent="0.25">
      <c r="B11" s="102" t="s">
        <v>198</v>
      </c>
      <c r="C11" s="103" t="s">
        <v>192</v>
      </c>
      <c r="D11" s="104" t="s">
        <v>30</v>
      </c>
      <c r="F11" s="32"/>
      <c r="G11" s="32"/>
      <c r="H11" s="32"/>
      <c r="I11" s="32"/>
      <c r="J11" s="32"/>
      <c r="K11" s="32"/>
      <c r="L11" s="32"/>
      <c r="M11" s="65" t="str">
        <f>H25</f>
        <v/>
      </c>
      <c r="N11" s="65" t="str">
        <f>I25</f>
        <v/>
      </c>
      <c r="O11" s="32"/>
      <c r="P11" s="32"/>
      <c r="Q11" s="32"/>
      <c r="R11" s="32"/>
      <c r="S11" s="32"/>
      <c r="T11" s="32"/>
      <c r="U11" s="32"/>
      <c r="V11" s="32"/>
      <c r="W11" s="32"/>
      <c r="X11" s="32"/>
      <c r="Y11" s="32"/>
      <c r="Z11" s="32"/>
      <c r="AA11" s="32"/>
      <c r="AB11" s="32"/>
      <c r="AC11" s="32"/>
      <c r="AD11" s="32"/>
      <c r="AE11" s="32"/>
    </row>
    <row r="12" spans="2:31" ht="18.75" x14ac:dyDescent="0.25">
      <c r="B12" s="102"/>
      <c r="C12" s="103"/>
      <c r="D12" s="104"/>
      <c r="F12" s="64">
        <f>IF(D11="","",VLOOKUP(D11,AA$4:AC$9,3,FALSE))</f>
        <v>0</v>
      </c>
      <c r="G12" s="32"/>
      <c r="H12" s="32" t="str">
        <f>IF(B11="","",B11)</f>
        <v>Arbejder efter kvalitetsstandarder</v>
      </c>
      <c r="I12" s="64">
        <f>IF(D11="","",VLOOKUP(D11,AA$4:AB$9,2,FALSE))</f>
        <v>0</v>
      </c>
      <c r="J12" s="32"/>
      <c r="K12" s="32"/>
      <c r="L12" s="32"/>
      <c r="M12" s="65" t="str">
        <f>H27</f>
        <v/>
      </c>
      <c r="N12" s="65" t="str">
        <f>I27</f>
        <v/>
      </c>
      <c r="O12" s="32"/>
      <c r="P12" s="32"/>
      <c r="Q12" s="32"/>
      <c r="R12" s="32"/>
      <c r="S12" s="32"/>
      <c r="T12" s="32"/>
      <c r="U12" s="32"/>
      <c r="V12" s="32"/>
      <c r="W12" s="32"/>
      <c r="X12" s="32"/>
      <c r="Y12" s="32"/>
      <c r="Z12" s="32"/>
      <c r="AA12" s="32"/>
      <c r="AB12" s="32"/>
      <c r="AC12" s="32"/>
      <c r="AD12" s="32"/>
      <c r="AE12" s="32"/>
    </row>
    <row r="13" spans="2:31" ht="9.9499999999999993" customHeight="1" x14ac:dyDescent="0.3">
      <c r="B13" s="20"/>
      <c r="C13" s="21"/>
      <c r="D13" s="22"/>
      <c r="F13" s="64" t="str">
        <f t="shared" ref="F13:F50" si="0">IF(D12="","",VLOOKUP(D12,AA$4:AC$9,3,FALSE))</f>
        <v/>
      </c>
      <c r="G13" s="32"/>
      <c r="H13" s="32" t="str">
        <f t="shared" ref="H13:H32" si="1">IF(B12="","",B12)</f>
        <v/>
      </c>
      <c r="I13" s="64" t="str">
        <f t="shared" ref="I13:I32" si="2">IF(D12="","",VLOOKUP(D12,AA$4:AB$9,2,FALSE))</f>
        <v/>
      </c>
      <c r="J13" s="32"/>
      <c r="K13" s="32"/>
      <c r="L13" s="32"/>
      <c r="M13" s="65" t="str">
        <f>H29</f>
        <v/>
      </c>
      <c r="N13" s="65" t="str">
        <f>I29</f>
        <v/>
      </c>
      <c r="O13" s="32"/>
      <c r="P13" s="32"/>
      <c r="Q13" s="32"/>
      <c r="R13" s="32"/>
      <c r="S13" s="32"/>
      <c r="T13" s="32"/>
      <c r="U13" s="32"/>
      <c r="V13" s="32"/>
      <c r="W13" s="32"/>
      <c r="X13" s="32"/>
      <c r="Y13" s="32"/>
      <c r="Z13" s="32"/>
      <c r="AA13" s="32"/>
      <c r="AB13" s="32"/>
      <c r="AC13" s="32"/>
      <c r="AD13" s="32"/>
      <c r="AE13" s="32"/>
    </row>
    <row r="14" spans="2:31" ht="30" x14ac:dyDescent="0.25">
      <c r="B14" s="45" t="s">
        <v>199</v>
      </c>
      <c r="C14" s="46" t="s">
        <v>193</v>
      </c>
      <c r="D14" s="47" t="s">
        <v>30</v>
      </c>
      <c r="F14" s="64" t="str">
        <f t="shared" si="0"/>
        <v/>
      </c>
      <c r="G14" s="32"/>
      <c r="H14" s="32" t="str">
        <f t="shared" si="1"/>
        <v/>
      </c>
      <c r="I14" s="64" t="str">
        <f t="shared" si="2"/>
        <v/>
      </c>
      <c r="J14" s="32"/>
      <c r="K14" s="32"/>
      <c r="L14" s="32"/>
      <c r="M14" s="65" t="str">
        <f>H31</f>
        <v/>
      </c>
      <c r="N14" s="65" t="str">
        <f>I31</f>
        <v/>
      </c>
      <c r="O14" s="32"/>
      <c r="P14" s="32"/>
      <c r="Q14" s="32"/>
      <c r="R14" s="32"/>
      <c r="S14" s="32"/>
      <c r="T14" s="32"/>
      <c r="U14" s="32"/>
      <c r="V14" s="32"/>
      <c r="W14" s="32"/>
      <c r="X14" s="32"/>
      <c r="Y14" s="32"/>
      <c r="Z14" s="32"/>
      <c r="AA14" s="32"/>
      <c r="AB14" s="32"/>
      <c r="AC14" s="32"/>
      <c r="AD14" s="32"/>
      <c r="AE14" s="32"/>
    </row>
    <row r="15" spans="2:31" ht="9.9499999999999993" customHeight="1" x14ac:dyDescent="0.25">
      <c r="B15" s="23"/>
      <c r="C15" s="24"/>
      <c r="D15" s="25"/>
      <c r="F15" s="64">
        <f t="shared" si="0"/>
        <v>0</v>
      </c>
      <c r="G15" s="32"/>
      <c r="H15" s="32" t="str">
        <f t="shared" si="1"/>
        <v>Løbende kvalitetsvurdering i opgaveforløbet</v>
      </c>
      <c r="I15" s="64">
        <f t="shared" si="2"/>
        <v>0</v>
      </c>
      <c r="J15" s="32"/>
      <c r="K15" s="32"/>
      <c r="L15" s="32"/>
      <c r="M15" s="65"/>
      <c r="N15" s="65"/>
      <c r="O15" s="32"/>
      <c r="P15" s="32"/>
      <c r="Q15" s="32"/>
      <c r="R15" s="32"/>
      <c r="S15" s="32"/>
      <c r="T15" s="32"/>
      <c r="U15" s="32"/>
      <c r="V15" s="32"/>
      <c r="W15" s="32"/>
      <c r="X15" s="32"/>
      <c r="Y15" s="32"/>
      <c r="Z15" s="32"/>
      <c r="AA15" s="32"/>
      <c r="AB15" s="32"/>
      <c r="AC15" s="32"/>
      <c r="AD15" s="32"/>
      <c r="AE15" s="32"/>
    </row>
    <row r="16" spans="2:31" ht="45" x14ac:dyDescent="0.25">
      <c r="B16" s="45" t="s">
        <v>200</v>
      </c>
      <c r="C16" s="46" t="s">
        <v>194</v>
      </c>
      <c r="D16" s="47" t="s">
        <v>30</v>
      </c>
      <c r="F16" s="64" t="str">
        <f t="shared" si="0"/>
        <v/>
      </c>
      <c r="G16" s="32"/>
      <c r="H16" s="32" t="str">
        <f t="shared" si="1"/>
        <v/>
      </c>
      <c r="I16" s="64" t="str">
        <f t="shared" si="2"/>
        <v/>
      </c>
      <c r="J16" s="32"/>
      <c r="K16" s="32"/>
      <c r="L16" s="32"/>
      <c r="M16" s="68"/>
      <c r="N16" s="68"/>
      <c r="O16" s="32"/>
      <c r="P16" s="32"/>
      <c r="Q16" s="32"/>
      <c r="R16" s="32"/>
      <c r="S16" s="32"/>
      <c r="T16" s="32"/>
      <c r="U16" s="32"/>
      <c r="V16" s="32"/>
      <c r="W16" s="32"/>
      <c r="X16" s="32"/>
      <c r="Y16" s="32"/>
      <c r="Z16" s="32"/>
      <c r="AA16" s="32"/>
      <c r="AB16" s="32"/>
      <c r="AC16" s="32"/>
      <c r="AD16" s="32"/>
      <c r="AE16" s="32"/>
    </row>
    <row r="17" spans="2:31" ht="9.9499999999999993" customHeight="1" x14ac:dyDescent="0.25">
      <c r="B17" s="23"/>
      <c r="C17" s="24"/>
      <c r="D17" s="25"/>
      <c r="F17" s="64">
        <f t="shared" si="0"/>
        <v>0</v>
      </c>
      <c r="G17" s="32"/>
      <c r="H17" s="32" t="str">
        <f t="shared" si="1"/>
        <v>Evaluerer rådgivningsforløb med kunden og andre</v>
      </c>
      <c r="I17" s="64">
        <f t="shared" si="2"/>
        <v>0</v>
      </c>
      <c r="J17" s="32"/>
      <c r="K17" s="32"/>
      <c r="L17" s="32"/>
      <c r="M17" s="68"/>
      <c r="N17" s="68"/>
      <c r="O17" s="32"/>
      <c r="P17" s="32"/>
      <c r="Q17" s="32"/>
      <c r="R17" s="32"/>
      <c r="S17" s="32"/>
      <c r="T17" s="32"/>
      <c r="U17" s="32"/>
      <c r="V17" s="32"/>
      <c r="W17" s="32"/>
      <c r="X17" s="32"/>
      <c r="Y17" s="32"/>
      <c r="Z17" s="32"/>
      <c r="AA17" s="32"/>
      <c r="AB17" s="32"/>
      <c r="AC17" s="32"/>
      <c r="AD17" s="32"/>
      <c r="AE17" s="32"/>
    </row>
    <row r="18" spans="2:31" ht="18.75" x14ac:dyDescent="0.25">
      <c r="B18" s="45" t="s">
        <v>201</v>
      </c>
      <c r="C18" s="46" t="s">
        <v>195</v>
      </c>
      <c r="D18" s="47" t="s">
        <v>30</v>
      </c>
      <c r="F18" s="64" t="str">
        <f t="shared" si="0"/>
        <v/>
      </c>
      <c r="G18" s="32"/>
      <c r="H18" s="32" t="str">
        <f t="shared" si="1"/>
        <v/>
      </c>
      <c r="I18" s="64" t="str">
        <f t="shared" si="2"/>
        <v/>
      </c>
      <c r="J18" s="32"/>
      <c r="K18" s="32"/>
      <c r="L18" s="32"/>
      <c r="M18" s="32"/>
      <c r="N18" s="32"/>
      <c r="O18" s="32"/>
      <c r="P18" s="32"/>
      <c r="Q18" s="32"/>
      <c r="R18" s="32"/>
      <c r="S18" s="32"/>
      <c r="T18" s="32"/>
      <c r="U18" s="32"/>
      <c r="V18" s="32"/>
      <c r="W18" s="32"/>
      <c r="X18" s="32"/>
      <c r="Y18" s="32"/>
      <c r="Z18" s="32"/>
      <c r="AA18" s="32"/>
      <c r="AB18" s="32"/>
      <c r="AC18" s="32"/>
      <c r="AD18" s="32"/>
      <c r="AE18" s="32"/>
    </row>
    <row r="19" spans="2:31" ht="9.9499999999999993" customHeight="1" x14ac:dyDescent="0.25">
      <c r="B19" s="23"/>
      <c r="C19" s="24"/>
      <c r="D19" s="25"/>
      <c r="F19" s="64">
        <f t="shared" si="0"/>
        <v>0</v>
      </c>
      <c r="G19" s="32"/>
      <c r="H19" s="32" t="str">
        <f t="shared" si="1"/>
        <v>Evaluerer egen konsulentpraksis</v>
      </c>
      <c r="I19" s="64">
        <f t="shared" si="2"/>
        <v>0</v>
      </c>
      <c r="J19" s="32"/>
      <c r="K19" s="32"/>
      <c r="L19" s="32"/>
      <c r="M19" s="32"/>
      <c r="N19" s="32"/>
      <c r="O19" s="32"/>
      <c r="P19" s="32"/>
      <c r="Q19" s="32"/>
      <c r="R19" s="32"/>
      <c r="S19" s="32"/>
      <c r="T19" s="32"/>
      <c r="U19" s="32"/>
      <c r="V19" s="32"/>
      <c r="W19" s="32"/>
      <c r="X19" s="32"/>
      <c r="Y19" s="32"/>
      <c r="Z19" s="32"/>
      <c r="AA19" s="32"/>
      <c r="AB19" s="32"/>
      <c r="AC19" s="32"/>
      <c r="AD19" s="32"/>
      <c r="AE19" s="32"/>
    </row>
    <row r="20" spans="2:31" ht="30" x14ac:dyDescent="0.25">
      <c r="B20" s="45" t="s">
        <v>202</v>
      </c>
      <c r="C20" s="46" t="s">
        <v>197</v>
      </c>
      <c r="D20" s="47" t="s">
        <v>30</v>
      </c>
      <c r="F20" s="64" t="str">
        <f t="shared" si="0"/>
        <v/>
      </c>
      <c r="G20" s="32"/>
      <c r="H20" s="32" t="str">
        <f t="shared" si="1"/>
        <v/>
      </c>
      <c r="I20" s="64" t="str">
        <f t="shared" si="2"/>
        <v/>
      </c>
      <c r="J20" s="32"/>
      <c r="K20" s="32"/>
      <c r="L20" s="32"/>
      <c r="M20" s="32"/>
      <c r="N20" s="32"/>
      <c r="O20" s="32"/>
      <c r="P20" s="32"/>
      <c r="Q20" s="32"/>
      <c r="R20" s="32"/>
      <c r="S20" s="32"/>
      <c r="T20" s="32"/>
      <c r="U20" s="32"/>
      <c r="V20" s="32"/>
      <c r="W20" s="32"/>
      <c r="X20" s="32"/>
      <c r="Y20" s="32"/>
      <c r="Z20" s="32"/>
      <c r="AA20" s="32"/>
      <c r="AB20" s="32"/>
      <c r="AC20" s="32"/>
      <c r="AD20" s="32"/>
      <c r="AE20" s="32"/>
    </row>
    <row r="21" spans="2:31" ht="9.9499999999999993" customHeight="1" x14ac:dyDescent="0.25">
      <c r="B21" s="23"/>
      <c r="C21" s="24"/>
      <c r="D21" s="25"/>
      <c r="F21" s="64">
        <f t="shared" si="0"/>
        <v>0</v>
      </c>
      <c r="G21" s="32"/>
      <c r="H21" s="32" t="str">
        <f t="shared" si="1"/>
        <v>Uddrager løbende læring</v>
      </c>
      <c r="I21" s="64">
        <f t="shared" si="2"/>
        <v>0</v>
      </c>
      <c r="J21" s="32"/>
      <c r="K21" s="32"/>
      <c r="L21" s="32"/>
      <c r="M21" s="32"/>
      <c r="N21" s="32"/>
      <c r="O21" s="32"/>
      <c r="P21" s="32"/>
      <c r="Q21" s="32"/>
      <c r="R21" s="32"/>
      <c r="S21" s="32"/>
      <c r="T21" s="32"/>
      <c r="U21" s="32"/>
      <c r="V21" s="32"/>
      <c r="W21" s="32"/>
      <c r="X21" s="32"/>
      <c r="Y21" s="32"/>
      <c r="Z21" s="32"/>
      <c r="AA21" s="32"/>
      <c r="AB21" s="32"/>
      <c r="AC21" s="32"/>
      <c r="AD21" s="32"/>
      <c r="AE21" s="32"/>
    </row>
    <row r="22" spans="2:31" ht="30" x14ac:dyDescent="0.25">
      <c r="B22" s="45" t="s">
        <v>203</v>
      </c>
      <c r="C22" s="46" t="s">
        <v>196</v>
      </c>
      <c r="D22" s="47" t="s">
        <v>30</v>
      </c>
      <c r="F22" s="64" t="str">
        <f t="shared" si="0"/>
        <v/>
      </c>
      <c r="G22" s="32"/>
      <c r="H22" s="32" t="str">
        <f t="shared" si="1"/>
        <v/>
      </c>
      <c r="I22" s="64" t="str">
        <f t="shared" si="2"/>
        <v/>
      </c>
      <c r="J22" s="32"/>
      <c r="K22" s="32"/>
      <c r="L22" s="32"/>
      <c r="M22" s="32"/>
      <c r="N22" s="32"/>
      <c r="O22" s="32"/>
      <c r="P22" s="32"/>
      <c r="Q22" s="32"/>
      <c r="R22" s="32"/>
      <c r="S22" s="32"/>
      <c r="T22" s="32"/>
      <c r="U22" s="32"/>
      <c r="V22" s="32"/>
      <c r="W22" s="32"/>
      <c r="X22" s="32"/>
      <c r="Y22" s="32"/>
      <c r="Z22" s="32"/>
      <c r="AA22" s="32"/>
      <c r="AB22" s="32"/>
      <c r="AC22" s="32"/>
      <c r="AD22" s="32"/>
      <c r="AE22" s="32"/>
    </row>
    <row r="23" spans="2:31" ht="9.9499999999999993" customHeight="1" x14ac:dyDescent="0.25">
      <c r="B23" s="23"/>
      <c r="C23" s="24"/>
      <c r="D23" s="25"/>
      <c r="F23" s="64">
        <f t="shared" si="0"/>
        <v>0</v>
      </c>
      <c r="G23" s="32"/>
      <c r="H23" s="32" t="str">
        <f t="shared" si="1"/>
        <v>Dokumentation på kvalitet i opgaver</v>
      </c>
      <c r="I23" s="64">
        <f t="shared" si="2"/>
        <v>0</v>
      </c>
      <c r="J23" s="32"/>
      <c r="K23" s="32"/>
      <c r="L23" s="32"/>
      <c r="M23" s="32"/>
      <c r="N23" s="32"/>
      <c r="O23" s="32"/>
      <c r="P23" s="32"/>
      <c r="Q23" s="32"/>
      <c r="R23" s="32"/>
      <c r="S23" s="32"/>
      <c r="T23" s="32"/>
      <c r="U23" s="32"/>
      <c r="V23" s="32"/>
      <c r="W23" s="32"/>
      <c r="X23" s="32"/>
      <c r="Y23" s="32"/>
      <c r="Z23" s="32"/>
      <c r="AA23" s="32"/>
      <c r="AB23" s="32"/>
      <c r="AC23" s="32"/>
      <c r="AD23" s="32"/>
      <c r="AE23" s="32"/>
    </row>
    <row r="24" spans="2:31" ht="18.75" x14ac:dyDescent="0.25">
      <c r="B24" s="23"/>
      <c r="C24" s="49"/>
      <c r="D24" s="50"/>
      <c r="F24" s="64" t="str">
        <f t="shared" si="0"/>
        <v/>
      </c>
      <c r="G24" s="32"/>
      <c r="H24" s="32" t="str">
        <f t="shared" si="1"/>
        <v/>
      </c>
      <c r="I24" s="64" t="str">
        <f t="shared" si="2"/>
        <v/>
      </c>
      <c r="J24" s="32"/>
      <c r="K24" s="32"/>
      <c r="L24" s="32"/>
      <c r="M24" s="32"/>
      <c r="N24" s="32"/>
      <c r="O24" s="32"/>
      <c r="P24" s="32"/>
      <c r="Q24" s="32"/>
      <c r="R24" s="32"/>
      <c r="S24" s="32"/>
      <c r="T24" s="32"/>
      <c r="U24" s="32"/>
      <c r="V24" s="32"/>
      <c r="W24" s="32"/>
      <c r="X24" s="32"/>
      <c r="Y24" s="32"/>
      <c r="Z24" s="32"/>
      <c r="AA24" s="32"/>
      <c r="AB24" s="32"/>
      <c r="AC24" s="32"/>
      <c r="AD24" s="32"/>
      <c r="AE24" s="32"/>
    </row>
    <row r="25" spans="2:31" ht="9.9499999999999993" customHeight="1" x14ac:dyDescent="0.25">
      <c r="B25" s="23"/>
      <c r="C25" s="24"/>
      <c r="D25" s="25"/>
      <c r="F25" s="64" t="str">
        <f t="shared" si="0"/>
        <v/>
      </c>
      <c r="G25" s="32"/>
      <c r="H25" s="32" t="str">
        <f t="shared" si="1"/>
        <v/>
      </c>
      <c r="I25" s="64" t="str">
        <f t="shared" si="2"/>
        <v/>
      </c>
      <c r="J25" s="32"/>
      <c r="K25" s="32"/>
      <c r="L25" s="32"/>
      <c r="M25" s="32"/>
      <c r="N25" s="32"/>
      <c r="O25" s="32"/>
      <c r="P25" s="32"/>
      <c r="Q25" s="32"/>
      <c r="R25" s="32"/>
      <c r="S25" s="32"/>
      <c r="T25" s="32"/>
      <c r="U25" s="32"/>
      <c r="V25" s="32"/>
      <c r="W25" s="32"/>
      <c r="X25" s="32"/>
      <c r="Y25" s="32"/>
      <c r="Z25" s="32"/>
      <c r="AA25" s="32"/>
      <c r="AB25" s="32"/>
      <c r="AC25" s="32"/>
      <c r="AD25" s="32"/>
      <c r="AE25" s="32"/>
    </row>
    <row r="26" spans="2:31" ht="18.75" x14ac:dyDescent="0.25">
      <c r="B26" s="23"/>
      <c r="C26" s="49"/>
      <c r="D26" s="50"/>
      <c r="F26" s="64" t="str">
        <f t="shared" si="0"/>
        <v/>
      </c>
      <c r="G26" s="32"/>
      <c r="H26" s="32" t="str">
        <f t="shared" si="1"/>
        <v/>
      </c>
      <c r="I26" s="64" t="str">
        <f t="shared" si="2"/>
        <v/>
      </c>
      <c r="J26" s="32"/>
      <c r="K26" s="32"/>
      <c r="L26" s="32"/>
      <c r="M26" s="32"/>
      <c r="N26" s="32"/>
      <c r="O26" s="32"/>
      <c r="P26" s="32"/>
      <c r="Q26" s="32"/>
      <c r="R26" s="32"/>
      <c r="S26" s="32"/>
      <c r="T26" s="32"/>
      <c r="U26" s="32"/>
      <c r="V26" s="32"/>
      <c r="W26" s="32"/>
      <c r="X26" s="32"/>
      <c r="Y26" s="32"/>
      <c r="Z26" s="32"/>
      <c r="AA26" s="32"/>
      <c r="AB26" s="32"/>
      <c r="AC26" s="32"/>
      <c r="AD26" s="32"/>
      <c r="AE26" s="32"/>
    </row>
    <row r="27" spans="2:31" ht="9.9499999999999993" customHeight="1" x14ac:dyDescent="0.25">
      <c r="B27" s="23"/>
      <c r="C27" s="24"/>
      <c r="D27" s="25"/>
      <c r="F27" s="64" t="str">
        <f t="shared" si="0"/>
        <v/>
      </c>
      <c r="G27" s="32"/>
      <c r="H27" s="32" t="str">
        <f t="shared" si="1"/>
        <v/>
      </c>
      <c r="I27" s="64" t="str">
        <f t="shared" si="2"/>
        <v/>
      </c>
      <c r="J27" s="32"/>
      <c r="K27" s="32"/>
      <c r="L27" s="32"/>
      <c r="M27" s="32"/>
      <c r="N27" s="32"/>
      <c r="O27" s="32"/>
      <c r="P27" s="32"/>
      <c r="Q27" s="32"/>
      <c r="R27" s="32"/>
      <c r="S27" s="32"/>
      <c r="T27" s="32"/>
      <c r="U27" s="32"/>
      <c r="V27" s="32"/>
      <c r="W27" s="32"/>
      <c r="X27" s="32"/>
      <c r="Y27" s="32"/>
      <c r="Z27" s="32"/>
      <c r="AA27" s="32"/>
      <c r="AB27" s="32"/>
      <c r="AC27" s="32"/>
      <c r="AD27" s="32"/>
      <c r="AE27" s="32"/>
    </row>
    <row r="28" spans="2:31" ht="18.75" x14ac:dyDescent="0.25">
      <c r="B28" s="23"/>
      <c r="C28" s="49"/>
      <c r="D28" s="50"/>
      <c r="F28" s="64" t="str">
        <f t="shared" si="0"/>
        <v/>
      </c>
      <c r="G28" s="32"/>
      <c r="H28" s="32" t="str">
        <f t="shared" si="1"/>
        <v/>
      </c>
      <c r="I28" s="64" t="str">
        <f t="shared" si="2"/>
        <v/>
      </c>
      <c r="J28" s="32"/>
      <c r="K28" s="32"/>
      <c r="L28" s="32"/>
      <c r="M28" s="32"/>
      <c r="N28" s="32"/>
      <c r="O28" s="32"/>
      <c r="P28" s="32"/>
      <c r="Q28" s="32"/>
      <c r="R28" s="32"/>
      <c r="S28" s="32"/>
      <c r="T28" s="32"/>
      <c r="U28" s="32"/>
      <c r="V28" s="32"/>
      <c r="W28" s="32"/>
      <c r="X28" s="32"/>
      <c r="Y28" s="32"/>
      <c r="Z28" s="32"/>
      <c r="AA28" s="32"/>
      <c r="AB28" s="32"/>
      <c r="AC28" s="32"/>
      <c r="AD28" s="32"/>
      <c r="AE28" s="32"/>
    </row>
    <row r="29" spans="2:31" ht="9.9499999999999993" customHeight="1" x14ac:dyDescent="0.25">
      <c r="B29" s="23"/>
      <c r="C29" s="24"/>
      <c r="D29" s="25"/>
      <c r="F29" s="64" t="str">
        <f t="shared" si="0"/>
        <v/>
      </c>
      <c r="G29" s="32"/>
      <c r="H29" s="32" t="str">
        <f t="shared" si="1"/>
        <v/>
      </c>
      <c r="I29" s="64" t="str">
        <f t="shared" si="2"/>
        <v/>
      </c>
      <c r="J29" s="32"/>
      <c r="K29" s="32"/>
      <c r="L29" s="32"/>
      <c r="M29" s="32"/>
      <c r="N29" s="32"/>
      <c r="O29" s="32"/>
      <c r="P29" s="32"/>
      <c r="Q29" s="32"/>
      <c r="R29" s="32"/>
      <c r="S29" s="32"/>
      <c r="T29" s="32"/>
      <c r="U29" s="32"/>
      <c r="V29" s="32"/>
      <c r="W29" s="32"/>
      <c r="X29" s="32"/>
      <c r="Y29" s="32"/>
      <c r="Z29" s="32"/>
      <c r="AA29" s="32"/>
      <c r="AB29" s="32"/>
      <c r="AC29" s="32"/>
      <c r="AD29" s="32"/>
      <c r="AE29" s="32"/>
    </row>
    <row r="30" spans="2:31" ht="18.75" x14ac:dyDescent="0.25">
      <c r="B30" s="23"/>
      <c r="C30" s="49"/>
      <c r="D30" s="50"/>
      <c r="F30" s="64" t="str">
        <f t="shared" si="0"/>
        <v/>
      </c>
      <c r="G30" s="32"/>
      <c r="H30" s="32" t="str">
        <f t="shared" si="1"/>
        <v/>
      </c>
      <c r="I30" s="64" t="str">
        <f t="shared" si="2"/>
        <v/>
      </c>
      <c r="J30" s="32"/>
      <c r="K30" s="32"/>
      <c r="L30" s="32"/>
      <c r="M30" s="32"/>
      <c r="N30" s="32"/>
      <c r="O30" s="32"/>
      <c r="P30" s="32"/>
      <c r="Q30" s="32"/>
      <c r="R30" s="32"/>
      <c r="S30" s="32"/>
      <c r="T30" s="32"/>
      <c r="U30" s="32"/>
      <c r="V30" s="32"/>
      <c r="W30" s="32"/>
      <c r="X30" s="32"/>
      <c r="Y30" s="32"/>
      <c r="Z30" s="32"/>
      <c r="AA30" s="32"/>
      <c r="AB30" s="32"/>
      <c r="AC30" s="32"/>
      <c r="AD30" s="32"/>
      <c r="AE30" s="32"/>
    </row>
    <row r="31" spans="2:31" ht="18.75" x14ac:dyDescent="0.25">
      <c r="F31" s="64" t="str">
        <f t="shared" si="0"/>
        <v/>
      </c>
      <c r="G31" s="64" t="str">
        <f t="shared" ref="G31:G51" si="3">IF(D31="","",VLOOKUP(D31,AA$6:AB$9,2,FALSE))</f>
        <v/>
      </c>
      <c r="H31" s="32" t="str">
        <f t="shared" si="1"/>
        <v/>
      </c>
      <c r="I31" s="64" t="str">
        <f t="shared" si="2"/>
        <v/>
      </c>
      <c r="J31" s="32"/>
      <c r="K31" s="32"/>
      <c r="L31" s="32"/>
      <c r="M31" s="32"/>
      <c r="N31" s="32"/>
      <c r="O31" s="32"/>
      <c r="P31" s="32"/>
      <c r="Q31" s="32"/>
      <c r="R31" s="32"/>
      <c r="S31" s="32"/>
      <c r="T31" s="32"/>
      <c r="U31" s="32"/>
      <c r="V31" s="32"/>
      <c r="W31" s="32"/>
      <c r="X31" s="32"/>
      <c r="Y31" s="32"/>
      <c r="Z31" s="32"/>
      <c r="AA31" s="32"/>
      <c r="AB31" s="32"/>
      <c r="AC31" s="32"/>
      <c r="AD31" s="32"/>
      <c r="AE31" s="32"/>
    </row>
    <row r="32" spans="2:31" ht="18.75" x14ac:dyDescent="0.25">
      <c r="F32" s="64" t="str">
        <f t="shared" si="0"/>
        <v/>
      </c>
      <c r="G32" s="64" t="str">
        <f t="shared" si="3"/>
        <v/>
      </c>
      <c r="H32" s="32" t="str">
        <f t="shared" si="1"/>
        <v/>
      </c>
      <c r="I32" s="64" t="str">
        <f t="shared" si="2"/>
        <v/>
      </c>
      <c r="J32" s="32"/>
      <c r="K32" s="32"/>
      <c r="L32" s="32"/>
      <c r="M32" s="32"/>
      <c r="N32" s="32"/>
      <c r="O32" s="32"/>
      <c r="P32" s="32"/>
      <c r="Q32" s="32"/>
      <c r="R32" s="32"/>
      <c r="S32" s="32"/>
      <c r="T32" s="32"/>
      <c r="U32" s="32"/>
      <c r="V32" s="32"/>
      <c r="W32" s="32"/>
      <c r="X32" s="32"/>
      <c r="Y32" s="32"/>
      <c r="Z32" s="32"/>
      <c r="AA32" s="32"/>
      <c r="AB32" s="32"/>
      <c r="AC32" s="32"/>
      <c r="AD32" s="32"/>
      <c r="AE32" s="32"/>
    </row>
    <row r="33" spans="6:31" ht="18.75" x14ac:dyDescent="0.25">
      <c r="F33" s="64" t="str">
        <f t="shared" si="0"/>
        <v/>
      </c>
      <c r="G33" s="64" t="str">
        <f t="shared" si="3"/>
        <v/>
      </c>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6:31" ht="18.75" x14ac:dyDescent="0.25">
      <c r="F34" s="5" t="str">
        <f t="shared" si="0"/>
        <v/>
      </c>
      <c r="G34" s="5" t="str">
        <f t="shared" si="3"/>
        <v/>
      </c>
    </row>
    <row r="35" spans="6:31" ht="18.75" x14ac:dyDescent="0.25">
      <c r="F35" s="5" t="str">
        <f t="shared" si="0"/>
        <v/>
      </c>
      <c r="G35" s="5" t="str">
        <f t="shared" si="3"/>
        <v/>
      </c>
    </row>
    <row r="36" spans="6:31" ht="18.75" x14ac:dyDescent="0.25">
      <c r="F36" s="5" t="str">
        <f t="shared" si="0"/>
        <v/>
      </c>
      <c r="G36" s="5" t="str">
        <f t="shared" si="3"/>
        <v/>
      </c>
    </row>
    <row r="37" spans="6:31" ht="18.75" x14ac:dyDescent="0.25">
      <c r="F37" s="5" t="str">
        <f t="shared" si="0"/>
        <v/>
      </c>
      <c r="G37" s="5" t="str">
        <f t="shared" si="3"/>
        <v/>
      </c>
    </row>
    <row r="38" spans="6:31" ht="18.75" x14ac:dyDescent="0.25">
      <c r="F38" s="5" t="str">
        <f t="shared" si="0"/>
        <v/>
      </c>
      <c r="G38" s="5" t="str">
        <f t="shared" si="3"/>
        <v/>
      </c>
    </row>
    <row r="39" spans="6:31" ht="18.75" x14ac:dyDescent="0.25">
      <c r="F39" s="5" t="str">
        <f t="shared" si="0"/>
        <v/>
      </c>
      <c r="G39" s="5" t="str">
        <f t="shared" si="3"/>
        <v/>
      </c>
    </row>
    <row r="40" spans="6:31" ht="18.75" x14ac:dyDescent="0.25">
      <c r="F40" s="5" t="str">
        <f t="shared" si="0"/>
        <v/>
      </c>
      <c r="G40" s="5" t="str">
        <f t="shared" si="3"/>
        <v/>
      </c>
    </row>
    <row r="41" spans="6:31" ht="18.75" x14ac:dyDescent="0.25">
      <c r="F41" s="5" t="str">
        <f t="shared" si="0"/>
        <v/>
      </c>
      <c r="G41" s="5" t="str">
        <f t="shared" si="3"/>
        <v/>
      </c>
    </row>
    <row r="42" spans="6:31" ht="18.75" x14ac:dyDescent="0.25">
      <c r="F42" s="5" t="str">
        <f t="shared" si="0"/>
        <v/>
      </c>
      <c r="G42" s="5" t="str">
        <f t="shared" si="3"/>
        <v/>
      </c>
    </row>
    <row r="43" spans="6:31" ht="18.75" x14ac:dyDescent="0.25">
      <c r="F43" s="5" t="str">
        <f t="shared" si="0"/>
        <v/>
      </c>
      <c r="G43" s="5" t="str">
        <f t="shared" si="3"/>
        <v/>
      </c>
    </row>
    <row r="44" spans="6:31" ht="18.75" x14ac:dyDescent="0.25">
      <c r="F44" s="5" t="str">
        <f t="shared" si="0"/>
        <v/>
      </c>
      <c r="G44" s="5" t="str">
        <f t="shared" si="3"/>
        <v/>
      </c>
    </row>
    <row r="45" spans="6:31" ht="18.75" x14ac:dyDescent="0.25">
      <c r="F45" s="5" t="str">
        <f t="shared" si="0"/>
        <v/>
      </c>
      <c r="G45" s="5" t="str">
        <f t="shared" si="3"/>
        <v/>
      </c>
    </row>
    <row r="46" spans="6:31" ht="18.75" x14ac:dyDescent="0.25">
      <c r="F46" s="5" t="str">
        <f t="shared" si="0"/>
        <v/>
      </c>
      <c r="G46" s="5" t="str">
        <f t="shared" si="3"/>
        <v/>
      </c>
    </row>
    <row r="47" spans="6:31" ht="18.75" x14ac:dyDescent="0.25">
      <c r="F47" s="5" t="str">
        <f t="shared" si="0"/>
        <v/>
      </c>
      <c r="G47" s="5" t="str">
        <f t="shared" si="3"/>
        <v/>
      </c>
    </row>
    <row r="48" spans="6:31"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5"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&amp;Kvalitetssikring!C5&amp; " har du:"</f>
        <v>Indenfor Kvalitetssikring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Kvalitetssikring!B11</f>
        <v>Arbejder efter kvalitetsstandarder</v>
      </c>
      <c r="B102" s="8">
        <f>Kvalitetssikring!F12</f>
        <v>0</v>
      </c>
      <c r="C102" s="1" t="str">
        <f>IF($B102&lt;&gt;C$100,"",1)</f>
        <v/>
      </c>
      <c r="D102" s="1" t="str">
        <f t="shared" ref="D102:G113" si="0">IF($B102&lt;&gt;D$100,"",1)</f>
        <v/>
      </c>
      <c r="E102" s="1" t="str">
        <f t="shared" si="0"/>
        <v/>
      </c>
      <c r="F102" s="1" t="str">
        <f t="shared" si="0"/>
        <v/>
      </c>
      <c r="G102" s="1" t="str">
        <f t="shared" si="0"/>
        <v/>
      </c>
    </row>
    <row r="103" spans="1:7" x14ac:dyDescent="0.25">
      <c r="A103" s="1" t="str">
        <f>Kvalitetssikring!B14</f>
        <v>Løbende kvalitetsvurdering i opgaveforløbet</v>
      </c>
      <c r="B103" s="8">
        <f>Kvalitetssikring!F15</f>
        <v>0</v>
      </c>
      <c r="C103" s="1" t="str">
        <f t="shared" ref="C103:C113" si="1">IF($B103&lt;&gt;C$100,"",1)</f>
        <v/>
      </c>
      <c r="D103" s="1" t="str">
        <f t="shared" si="0"/>
        <v/>
      </c>
      <c r="E103" s="1" t="str">
        <f t="shared" si="0"/>
        <v/>
      </c>
      <c r="F103" s="1" t="str">
        <f t="shared" si="0"/>
        <v/>
      </c>
      <c r="G103" s="1" t="str">
        <f t="shared" si="0"/>
        <v/>
      </c>
    </row>
    <row r="104" spans="1:7" x14ac:dyDescent="0.25">
      <c r="A104" s="1" t="str">
        <f>Kvalitetssikring!B16</f>
        <v>Evaluerer rådgivningsforløb med kunden og andre</v>
      </c>
      <c r="B104" s="8">
        <f>Kvalitetssikring!F17</f>
        <v>0</v>
      </c>
      <c r="C104" s="1" t="str">
        <f t="shared" si="1"/>
        <v/>
      </c>
      <c r="D104" s="1" t="str">
        <f t="shared" si="0"/>
        <v/>
      </c>
      <c r="E104" s="1" t="str">
        <f t="shared" si="0"/>
        <v/>
      </c>
      <c r="F104" s="1" t="str">
        <f t="shared" si="0"/>
        <v/>
      </c>
      <c r="G104" s="1" t="str">
        <f t="shared" si="0"/>
        <v/>
      </c>
    </row>
    <row r="105" spans="1:7" x14ac:dyDescent="0.25">
      <c r="A105" s="1" t="str">
        <f>Kvalitetssikring!B18</f>
        <v>Evaluerer egen konsulentpraksis</v>
      </c>
      <c r="B105" s="8">
        <f>Kvalitetssikring!F19</f>
        <v>0</v>
      </c>
      <c r="C105" s="1" t="str">
        <f t="shared" si="1"/>
        <v/>
      </c>
      <c r="D105" s="1" t="str">
        <f t="shared" si="0"/>
        <v/>
      </c>
      <c r="E105" s="1" t="str">
        <f t="shared" si="0"/>
        <v/>
      </c>
      <c r="F105" s="1" t="str">
        <f t="shared" si="0"/>
        <v/>
      </c>
      <c r="G105" s="1" t="str">
        <f t="shared" si="0"/>
        <v/>
      </c>
    </row>
    <row r="106" spans="1:7" x14ac:dyDescent="0.25">
      <c r="A106" s="1" t="str">
        <f>Kvalitetssikring!B20</f>
        <v>Uddrager løbende læring</v>
      </c>
      <c r="B106" s="8">
        <f>Kvalitetssikring!F21</f>
        <v>0</v>
      </c>
      <c r="C106" s="1" t="str">
        <f t="shared" si="1"/>
        <v/>
      </c>
      <c r="D106" s="1" t="str">
        <f t="shared" si="0"/>
        <v/>
      </c>
      <c r="E106" s="1" t="str">
        <f t="shared" si="0"/>
        <v/>
      </c>
      <c r="F106" s="1" t="str">
        <f t="shared" si="0"/>
        <v/>
      </c>
      <c r="G106" s="1" t="str">
        <f t="shared" si="0"/>
        <v/>
      </c>
    </row>
    <row r="107" spans="1:7" x14ac:dyDescent="0.25">
      <c r="A107" s="1" t="str">
        <f>Kvalitetssikring!B22</f>
        <v>Dokumentation på kvalitet i opgaver</v>
      </c>
      <c r="B107" s="8">
        <f>Kvalitetssikring!F23</f>
        <v>0</v>
      </c>
      <c r="C107" s="1" t="str">
        <f t="shared" si="1"/>
        <v/>
      </c>
      <c r="D107" s="1" t="str">
        <f t="shared" si="0"/>
        <v/>
      </c>
      <c r="E107" s="1" t="str">
        <f t="shared" si="0"/>
        <v/>
      </c>
      <c r="F107" s="1" t="str">
        <f t="shared" si="0"/>
        <v/>
      </c>
      <c r="G107" s="1" t="str">
        <f t="shared" si="0"/>
        <v/>
      </c>
    </row>
    <row r="108" spans="1:7" x14ac:dyDescent="0.25">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48" t="s">
        <v>204</v>
      </c>
      <c r="D5" s="17"/>
      <c r="E5" s="48"/>
      <c r="F5" s="35"/>
      <c r="G5" s="35"/>
      <c r="H5" s="35"/>
      <c r="I5" s="35"/>
      <c r="J5" s="35"/>
      <c r="K5" s="35"/>
      <c r="L5" s="35"/>
      <c r="M5" s="12" t="str">
        <f>H12</f>
        <v>Skaber opbakning hos interessenter</v>
      </c>
      <c r="N5" s="12">
        <f>I12</f>
        <v>0</v>
      </c>
      <c r="O5" s="35"/>
      <c r="P5" s="33"/>
      <c r="Q5" s="35"/>
      <c r="R5" s="35"/>
      <c r="S5" s="35"/>
      <c r="T5" s="35"/>
      <c r="U5" s="35"/>
      <c r="V5" s="35"/>
      <c r="W5" s="35"/>
      <c r="X5" s="35"/>
      <c r="Y5" s="35"/>
      <c r="AA5" s="38" t="s">
        <v>68</v>
      </c>
      <c r="AB5" s="6">
        <v>5</v>
      </c>
      <c r="AC5" s="6" t="s">
        <v>37</v>
      </c>
    </row>
    <row r="6" spans="2:29" ht="19.5" customHeight="1" x14ac:dyDescent="0.25">
      <c r="B6" s="105" t="s">
        <v>205</v>
      </c>
      <c r="C6" s="105"/>
      <c r="D6" s="105"/>
      <c r="E6" s="9"/>
      <c r="F6" s="36"/>
      <c r="G6" s="36"/>
      <c r="H6" s="36"/>
      <c r="I6" s="36"/>
      <c r="J6" s="36"/>
      <c r="K6" s="36"/>
      <c r="L6" s="36"/>
      <c r="M6" s="13" t="str">
        <f>H15</f>
        <v>Udveksling af information med partnere og relationer</v>
      </c>
      <c r="N6" s="13">
        <f>I15</f>
        <v>0</v>
      </c>
      <c r="O6" s="36"/>
      <c r="P6" s="34"/>
      <c r="Q6" s="36"/>
      <c r="R6" s="36"/>
      <c r="S6" s="36"/>
      <c r="T6" s="36"/>
      <c r="U6" s="36"/>
      <c r="V6" s="36"/>
      <c r="W6" s="36"/>
      <c r="X6" s="36"/>
      <c r="Y6" s="36"/>
      <c r="AA6" s="37" t="s">
        <v>5</v>
      </c>
      <c r="AB6" s="6">
        <v>4</v>
      </c>
      <c r="AC6" s="6" t="s">
        <v>17</v>
      </c>
    </row>
    <row r="7" spans="2:29" ht="9.75" customHeight="1" x14ac:dyDescent="0.25">
      <c r="M7" s="12" t="str">
        <f>H17</f>
        <v>Sammensætter relevante teams</v>
      </c>
      <c r="N7" s="12">
        <f>I17</f>
        <v>0</v>
      </c>
      <c r="P7" s="32"/>
      <c r="AA7" s="37" t="s">
        <v>4</v>
      </c>
      <c r="AB7" s="6">
        <v>3</v>
      </c>
      <c r="AC7" s="6" t="s">
        <v>16</v>
      </c>
    </row>
    <row r="8" spans="2:29" ht="15" customHeight="1" x14ac:dyDescent="0.25">
      <c r="M8" s="12" t="str">
        <f>H19</f>
        <v>Inddrager ressourcepersoner hvis nødvendigt</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Opbygger og vedligeholder gode relationer</v>
      </c>
      <c r="N9" s="12">
        <f>I21</f>
        <v>0</v>
      </c>
      <c r="P9" s="32"/>
      <c r="AA9" s="37" t="s">
        <v>2</v>
      </c>
      <c r="AB9" s="6">
        <v>1</v>
      </c>
      <c r="AC9" s="6" t="s">
        <v>14</v>
      </c>
    </row>
    <row r="10" spans="2:29" ht="12" customHeight="1" x14ac:dyDescent="0.25">
      <c r="B10" s="19"/>
      <c r="C10" s="19"/>
      <c r="D10" s="19"/>
      <c r="F10" s="39"/>
      <c r="M10" s="12" t="str">
        <f>H23</f>
        <v>Mange samarbejdsrelationer</v>
      </c>
      <c r="N10" s="12">
        <f>I23</f>
        <v>0</v>
      </c>
      <c r="P10" s="32"/>
      <c r="AA10" s="37"/>
    </row>
    <row r="11" spans="2:29" x14ac:dyDescent="0.25">
      <c r="B11" s="102" t="s">
        <v>213</v>
      </c>
      <c r="C11" s="103" t="s">
        <v>206</v>
      </c>
      <c r="D11" s="104" t="s">
        <v>30</v>
      </c>
      <c r="M11" s="12" t="str">
        <f>H25</f>
        <v>Opbygger netværk</v>
      </c>
      <c r="N11" s="12">
        <f>I25</f>
        <v>0</v>
      </c>
      <c r="P11" s="32"/>
    </row>
    <row r="12" spans="2:29" ht="18.75" x14ac:dyDescent="0.25">
      <c r="B12" s="102"/>
      <c r="C12" s="103"/>
      <c r="D12" s="104"/>
      <c r="F12" s="5">
        <f>IF(D11="","",VLOOKUP(D11,AA$4:AC$9,3,FALSE))</f>
        <v>0</v>
      </c>
      <c r="H12" s="6" t="str">
        <f>IF(B11="","",B11)</f>
        <v>Skaber opbakning hos interessenter</v>
      </c>
      <c r="I12" s="5">
        <f>IF(D11="","",VLOOKUP(D11,AA$4:AB$9,2,FALSE))</f>
        <v>0</v>
      </c>
      <c r="M12" s="12" t="str">
        <f>H27</f>
        <v/>
      </c>
      <c r="N12" s="12" t="str">
        <f>I27</f>
        <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37.5" x14ac:dyDescent="0.25">
      <c r="B14" s="58" t="s">
        <v>214</v>
      </c>
      <c r="C14" s="46" t="s">
        <v>207</v>
      </c>
      <c r="D14" s="47"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Udveksling af information med partnere og relationer</v>
      </c>
      <c r="I15" s="5">
        <f t="shared" si="2"/>
        <v>0</v>
      </c>
      <c r="M15" s="12"/>
      <c r="N15" s="12"/>
      <c r="P15" s="32"/>
    </row>
    <row r="16" spans="2:29" ht="30" x14ac:dyDescent="0.25">
      <c r="B16" s="45" t="s">
        <v>215</v>
      </c>
      <c r="C16" s="46" t="s">
        <v>208</v>
      </c>
      <c r="D16" s="47"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Sammensætter relevante teams</v>
      </c>
      <c r="I17" s="5">
        <f t="shared" si="2"/>
        <v>0</v>
      </c>
      <c r="M17" s="11"/>
      <c r="N17" s="11"/>
      <c r="P17" s="32"/>
    </row>
    <row r="18" spans="2:16" ht="30" x14ac:dyDescent="0.25">
      <c r="B18" s="45" t="s">
        <v>216</v>
      </c>
      <c r="C18" s="46" t="s">
        <v>209</v>
      </c>
      <c r="D18" s="47"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Inddrager ressourcepersoner hvis nødvendigt</v>
      </c>
      <c r="I19" s="5">
        <f t="shared" si="2"/>
        <v>0</v>
      </c>
    </row>
    <row r="20" spans="2:16" ht="30" x14ac:dyDescent="0.25">
      <c r="B20" s="45" t="s">
        <v>217</v>
      </c>
      <c r="C20" s="46" t="s">
        <v>210</v>
      </c>
      <c r="D20" s="47" t="s">
        <v>30</v>
      </c>
      <c r="F20" s="5" t="str">
        <f t="shared" si="0"/>
        <v/>
      </c>
      <c r="H20" s="6" t="str">
        <f t="shared" si="1"/>
        <v/>
      </c>
      <c r="I20" s="5" t="str">
        <f t="shared" si="2"/>
        <v/>
      </c>
    </row>
    <row r="21" spans="2:16" ht="9.9499999999999993" customHeight="1" x14ac:dyDescent="0.25">
      <c r="B21" s="23"/>
      <c r="C21" s="24"/>
      <c r="D21" s="25"/>
      <c r="F21" s="5">
        <f t="shared" si="0"/>
        <v>0</v>
      </c>
      <c r="H21" s="6" t="str">
        <f t="shared" si="1"/>
        <v>Opbygger og vedligeholder gode relationer</v>
      </c>
      <c r="I21" s="5">
        <f t="shared" si="2"/>
        <v>0</v>
      </c>
    </row>
    <row r="22" spans="2:16" ht="18.75" x14ac:dyDescent="0.25">
      <c r="B22" s="45" t="s">
        <v>218</v>
      </c>
      <c r="C22" s="46" t="s">
        <v>211</v>
      </c>
      <c r="D22" s="47" t="s">
        <v>30</v>
      </c>
      <c r="F22" s="5" t="str">
        <f t="shared" si="0"/>
        <v/>
      </c>
      <c r="H22" s="6" t="str">
        <f t="shared" si="1"/>
        <v/>
      </c>
      <c r="I22" s="5" t="str">
        <f t="shared" si="2"/>
        <v/>
      </c>
    </row>
    <row r="23" spans="2:16" ht="9.9499999999999993" customHeight="1" x14ac:dyDescent="0.25">
      <c r="B23" s="23"/>
      <c r="C23" s="24"/>
      <c r="D23" s="25"/>
      <c r="F23" s="5">
        <f t="shared" si="0"/>
        <v>0</v>
      </c>
      <c r="H23" s="6" t="str">
        <f t="shared" si="1"/>
        <v>Mange samarbejdsrelationer</v>
      </c>
      <c r="I23" s="5">
        <f t="shared" si="2"/>
        <v>0</v>
      </c>
    </row>
    <row r="24" spans="2:16" ht="18.75" x14ac:dyDescent="0.25">
      <c r="B24" s="45" t="s">
        <v>219</v>
      </c>
      <c r="C24" s="46" t="s">
        <v>212</v>
      </c>
      <c r="D24" s="47" t="s">
        <v>30</v>
      </c>
      <c r="F24" s="5" t="str">
        <f t="shared" si="0"/>
        <v/>
      </c>
      <c r="H24" s="6" t="str">
        <f t="shared" si="1"/>
        <v/>
      </c>
      <c r="I24" s="5" t="str">
        <f t="shared" si="2"/>
        <v/>
      </c>
    </row>
    <row r="25" spans="2:16" ht="9.9499999999999993" customHeight="1" x14ac:dyDescent="0.25">
      <c r="B25" s="23"/>
      <c r="C25" s="24"/>
      <c r="D25" s="25"/>
      <c r="F25" s="5">
        <f t="shared" si="0"/>
        <v>0</v>
      </c>
      <c r="H25" s="6" t="str">
        <f t="shared" si="1"/>
        <v>Opbygger netværk</v>
      </c>
      <c r="I25" s="5">
        <f t="shared" si="2"/>
        <v>0</v>
      </c>
    </row>
    <row r="26" spans="2:16" ht="18.75" x14ac:dyDescent="0.25">
      <c r="B26" s="23"/>
      <c r="C26" s="49"/>
      <c r="D26" s="50"/>
      <c r="F26" s="5" t="str">
        <f t="shared" si="0"/>
        <v/>
      </c>
      <c r="H26" s="6" t="str">
        <f t="shared" si="1"/>
        <v/>
      </c>
      <c r="I26" s="5" t="str">
        <f t="shared" si="2"/>
        <v/>
      </c>
    </row>
    <row r="27" spans="2:16" ht="9.9499999999999993" customHeight="1" x14ac:dyDescent="0.25">
      <c r="B27" s="23"/>
      <c r="C27" s="24"/>
      <c r="D27" s="25"/>
      <c r="F27" s="5" t="str">
        <f t="shared" si="0"/>
        <v/>
      </c>
      <c r="H27" s="6" t="str">
        <f t="shared" si="1"/>
        <v/>
      </c>
      <c r="I27" s="5" t="str">
        <f t="shared" si="2"/>
        <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4"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&amp;'Partnerskaber og netværk'!C5&amp; " har du:"</f>
        <v>Indenfor Partnerskaber og netværk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'Partnerskaber og netværk'!B11</f>
        <v>Skaber opbakning hos interessenter</v>
      </c>
      <c r="B102" s="8">
        <f>'Partnerskaber og netværk'!F12</f>
        <v>0</v>
      </c>
      <c r="C102" s="1" t="str">
        <f>IF($B102&lt;&gt;C$100,"",1)</f>
        <v/>
      </c>
      <c r="D102" s="1" t="str">
        <f t="shared" ref="D102:G113" si="0">IF($B102&lt;&gt;D$100,"",1)</f>
        <v/>
      </c>
      <c r="E102" s="1" t="str">
        <f t="shared" si="0"/>
        <v/>
      </c>
      <c r="F102" s="1" t="str">
        <f t="shared" si="0"/>
        <v/>
      </c>
      <c r="G102" s="1" t="str">
        <f t="shared" si="0"/>
        <v/>
      </c>
    </row>
    <row r="103" spans="1:7" x14ac:dyDescent="0.25">
      <c r="A103" s="1" t="str">
        <f>'Partnerskaber og netværk'!B14</f>
        <v>Udveksling af information med partnere og relationer</v>
      </c>
      <c r="B103" s="8">
        <f>'Partnerskaber og netværk'!F15</f>
        <v>0</v>
      </c>
      <c r="C103" s="1" t="str">
        <f t="shared" ref="C103:C113" si="1">IF($B103&lt;&gt;C$100,"",1)</f>
        <v/>
      </c>
      <c r="D103" s="1" t="str">
        <f t="shared" si="0"/>
        <v/>
      </c>
      <c r="E103" s="1" t="str">
        <f t="shared" si="0"/>
        <v/>
      </c>
      <c r="F103" s="1" t="str">
        <f t="shared" si="0"/>
        <v/>
      </c>
      <c r="G103" s="1" t="str">
        <f t="shared" si="0"/>
        <v/>
      </c>
    </row>
    <row r="104" spans="1:7" x14ac:dyDescent="0.25">
      <c r="A104" s="1" t="str">
        <f>'Partnerskaber og netværk'!B16</f>
        <v>Sammensætter relevante teams</v>
      </c>
      <c r="B104" s="8">
        <f>'Partnerskaber og netværk'!F17</f>
        <v>0</v>
      </c>
      <c r="C104" s="1" t="str">
        <f t="shared" si="1"/>
        <v/>
      </c>
      <c r="D104" s="1" t="str">
        <f t="shared" si="0"/>
        <v/>
      </c>
      <c r="E104" s="1" t="str">
        <f t="shared" si="0"/>
        <v/>
      </c>
      <c r="F104" s="1" t="str">
        <f t="shared" si="0"/>
        <v/>
      </c>
      <c r="G104" s="1" t="str">
        <f t="shared" si="0"/>
        <v/>
      </c>
    </row>
    <row r="105" spans="1:7" x14ac:dyDescent="0.25">
      <c r="A105" s="1" t="str">
        <f>'Partnerskaber og netværk'!B18</f>
        <v>Inddrager ressourcepersoner hvis nødvendigt</v>
      </c>
      <c r="B105" s="8">
        <f>'Partnerskaber og netværk'!F19</f>
        <v>0</v>
      </c>
      <c r="C105" s="1" t="str">
        <f t="shared" si="1"/>
        <v/>
      </c>
      <c r="D105" s="1" t="str">
        <f t="shared" si="0"/>
        <v/>
      </c>
      <c r="E105" s="1" t="str">
        <f t="shared" si="0"/>
        <v/>
      </c>
      <c r="F105" s="1" t="str">
        <f t="shared" si="0"/>
        <v/>
      </c>
      <c r="G105" s="1" t="str">
        <f t="shared" si="0"/>
        <v/>
      </c>
    </row>
    <row r="106" spans="1:7" x14ac:dyDescent="0.25">
      <c r="A106" s="1" t="str">
        <f>'Partnerskaber og netværk'!B20</f>
        <v>Opbygger og vedligeholder gode relationer</v>
      </c>
      <c r="B106" s="8">
        <f>'Partnerskaber og netværk'!F21</f>
        <v>0</v>
      </c>
      <c r="C106" s="1" t="str">
        <f t="shared" si="1"/>
        <v/>
      </c>
      <c r="D106" s="1" t="str">
        <f t="shared" si="0"/>
        <v/>
      </c>
      <c r="E106" s="1" t="str">
        <f t="shared" si="0"/>
        <v/>
      </c>
      <c r="F106" s="1" t="str">
        <f t="shared" si="0"/>
        <v/>
      </c>
      <c r="G106" s="1" t="str">
        <f t="shared" si="0"/>
        <v/>
      </c>
    </row>
    <row r="107" spans="1:7" x14ac:dyDescent="0.25">
      <c r="A107" s="1" t="str">
        <f>'Partnerskaber og netværk'!B22</f>
        <v>Mange samarbejdsrelationer</v>
      </c>
      <c r="B107" s="8">
        <f>'Partnerskaber og netværk'!F23</f>
        <v>0</v>
      </c>
      <c r="C107" s="1" t="str">
        <f t="shared" si="1"/>
        <v/>
      </c>
      <c r="D107" s="1" t="str">
        <f t="shared" si="0"/>
        <v/>
      </c>
      <c r="E107" s="1" t="str">
        <f t="shared" si="0"/>
        <v/>
      </c>
      <c r="F107" s="1" t="str">
        <f t="shared" si="0"/>
        <v/>
      </c>
      <c r="G107" s="1" t="str">
        <f t="shared" si="0"/>
        <v/>
      </c>
    </row>
    <row r="108" spans="1:7" x14ac:dyDescent="0.25">
      <c r="A108" s="1" t="str">
        <f>'Partnerskaber og netværk'!B24</f>
        <v>Opbygger netværk</v>
      </c>
      <c r="B108" s="8">
        <f>'Partnerskaber og netværk'!F25</f>
        <v>0</v>
      </c>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48" t="s">
        <v>220</v>
      </c>
      <c r="D5" s="17"/>
      <c r="E5" s="48"/>
      <c r="F5" s="35"/>
      <c r="G5" s="35"/>
      <c r="H5" s="35"/>
      <c r="I5" s="35"/>
      <c r="J5" s="35"/>
      <c r="K5" s="35"/>
      <c r="L5" s="35"/>
      <c r="M5" s="12" t="str">
        <f>H12</f>
        <v>Forståelse for hvordan samfundsmæssige faktorer påvirker kundes organisation</v>
      </c>
      <c r="N5" s="12">
        <f>I12</f>
        <v>0</v>
      </c>
      <c r="O5" s="35"/>
      <c r="P5" s="33"/>
      <c r="Q5" s="35"/>
      <c r="R5" s="35"/>
      <c r="S5" s="35"/>
      <c r="T5" s="35"/>
      <c r="U5" s="35"/>
      <c r="V5" s="35"/>
      <c r="W5" s="35"/>
      <c r="X5" s="35"/>
      <c r="Y5" s="35"/>
      <c r="AA5" s="38" t="s">
        <v>68</v>
      </c>
      <c r="AB5" s="6">
        <v>5</v>
      </c>
      <c r="AC5" s="6" t="s">
        <v>37</v>
      </c>
    </row>
    <row r="6" spans="2:29" ht="19.5" customHeight="1" x14ac:dyDescent="0.25">
      <c r="B6" s="105" t="s">
        <v>221</v>
      </c>
      <c r="C6" s="105"/>
      <c r="D6" s="105"/>
      <c r="E6" s="9"/>
      <c r="F6" s="36"/>
      <c r="G6" s="36"/>
      <c r="H6" s="36"/>
      <c r="I6" s="36"/>
      <c r="J6" s="36"/>
      <c r="K6" s="36"/>
      <c r="L6" s="36"/>
      <c r="M6" s="13" t="str">
        <f>H15</f>
        <v>Viden om hvordan trends påvirker arbejdsmiljøet</v>
      </c>
      <c r="N6" s="13">
        <f>I15</f>
        <v>0</v>
      </c>
      <c r="O6" s="36"/>
      <c r="P6" s="34"/>
      <c r="Q6" s="36"/>
      <c r="R6" s="36"/>
      <c r="S6" s="36"/>
      <c r="T6" s="36"/>
      <c r="U6" s="36"/>
      <c r="V6" s="36"/>
      <c r="W6" s="36"/>
      <c r="X6" s="36"/>
      <c r="Y6" s="36"/>
      <c r="AA6" s="37" t="s">
        <v>5</v>
      </c>
      <c r="AB6" s="6">
        <v>4</v>
      </c>
      <c r="AC6" s="6" t="s">
        <v>17</v>
      </c>
    </row>
    <row r="7" spans="2:29" ht="9.75" customHeight="1" x14ac:dyDescent="0.25">
      <c r="M7" s="12" t="str">
        <f>H17</f>
        <v>Interesse for samfundstendenser</v>
      </c>
      <c r="N7" s="12">
        <f>I17</f>
        <v>0</v>
      </c>
      <c r="P7" s="32"/>
      <c r="AA7" s="37" t="s">
        <v>4</v>
      </c>
      <c r="AB7" s="6">
        <v>3</v>
      </c>
      <c r="AC7" s="6" t="s">
        <v>16</v>
      </c>
    </row>
    <row r="8" spans="2:29" ht="15" customHeight="1" x14ac:dyDescent="0.25">
      <c r="M8" s="12" t="str">
        <f>H19</f>
        <v>Interesse for fremtiden</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Ajour med managementsteorier</v>
      </c>
      <c r="N9" s="12">
        <f>I21</f>
        <v>0</v>
      </c>
      <c r="P9" s="32"/>
      <c r="AA9" s="37" t="s">
        <v>2</v>
      </c>
      <c r="AB9" s="6">
        <v>1</v>
      </c>
      <c r="AC9" s="6" t="s">
        <v>14</v>
      </c>
    </row>
    <row r="10" spans="2:29" ht="12" customHeight="1" x14ac:dyDescent="0.25">
      <c r="B10" s="19"/>
      <c r="C10" s="19"/>
      <c r="D10" s="19"/>
      <c r="F10" s="39"/>
      <c r="M10" s="12" t="str">
        <f>H23</f>
        <v/>
      </c>
      <c r="N10" s="12" t="str">
        <f>I23</f>
        <v/>
      </c>
      <c r="P10" s="32"/>
      <c r="AA10" s="37"/>
    </row>
    <row r="11" spans="2:29" ht="19.5" customHeight="1" x14ac:dyDescent="0.25">
      <c r="B11" s="108" t="s">
        <v>227</v>
      </c>
      <c r="C11" s="103" t="s">
        <v>222</v>
      </c>
      <c r="D11" s="104" t="s">
        <v>30</v>
      </c>
      <c r="M11" s="12" t="str">
        <f>H25</f>
        <v/>
      </c>
      <c r="N11" s="12" t="str">
        <f>I25</f>
        <v/>
      </c>
      <c r="P11" s="32"/>
    </row>
    <row r="12" spans="2:29" ht="30.75" customHeight="1" x14ac:dyDescent="0.25">
      <c r="B12" s="108"/>
      <c r="C12" s="103"/>
      <c r="D12" s="104"/>
      <c r="F12" s="5">
        <f>IF(D11="","",VLOOKUP(D11,AA$4:AC$9,3,FALSE))</f>
        <v>0</v>
      </c>
      <c r="H12" s="6" t="str">
        <f>IF(B11="","",B11)</f>
        <v>Forståelse for hvordan samfundsmæssige faktorer påvirker kundes organisation</v>
      </c>
      <c r="I12" s="5">
        <f>IF(D11="","",VLOOKUP(D11,AA$4:AB$9,2,FALSE))</f>
        <v>0</v>
      </c>
      <c r="M12" s="12" t="str">
        <f>H27</f>
        <v/>
      </c>
      <c r="N12" s="12" t="str">
        <f>I27</f>
        <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30" x14ac:dyDescent="0.25">
      <c r="B14" s="45" t="s">
        <v>228</v>
      </c>
      <c r="C14" s="46" t="s">
        <v>223</v>
      </c>
      <c r="D14" s="47"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Viden om hvordan trends påvirker arbejdsmiljøet</v>
      </c>
      <c r="I15" s="5">
        <f t="shared" si="2"/>
        <v>0</v>
      </c>
      <c r="M15" s="12"/>
      <c r="N15" s="12"/>
      <c r="P15" s="32"/>
    </row>
    <row r="16" spans="2:29" ht="18.75" x14ac:dyDescent="0.25">
      <c r="B16" s="45" t="s">
        <v>229</v>
      </c>
      <c r="C16" s="46" t="s">
        <v>224</v>
      </c>
      <c r="D16" s="47"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Interesse for samfundstendenser</v>
      </c>
      <c r="I17" s="5">
        <f t="shared" si="2"/>
        <v>0</v>
      </c>
      <c r="M17" s="11"/>
      <c r="N17" s="11"/>
      <c r="P17" s="32"/>
    </row>
    <row r="18" spans="2:16" ht="18.75" x14ac:dyDescent="0.25">
      <c r="B18" s="45" t="s">
        <v>230</v>
      </c>
      <c r="C18" s="46" t="s">
        <v>225</v>
      </c>
      <c r="D18" s="47"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Interesse for fremtiden</v>
      </c>
      <c r="I19" s="5">
        <f t="shared" si="2"/>
        <v>0</v>
      </c>
    </row>
    <row r="20" spans="2:16" ht="30" x14ac:dyDescent="0.25">
      <c r="B20" s="45" t="s">
        <v>231</v>
      </c>
      <c r="C20" s="46" t="s">
        <v>226</v>
      </c>
      <c r="D20" s="47" t="s">
        <v>30</v>
      </c>
      <c r="F20" s="5" t="str">
        <f t="shared" si="0"/>
        <v/>
      </c>
      <c r="H20" s="6" t="str">
        <f t="shared" si="1"/>
        <v/>
      </c>
      <c r="I20" s="5" t="str">
        <f t="shared" si="2"/>
        <v/>
      </c>
    </row>
    <row r="21" spans="2:16" ht="9.9499999999999993" customHeight="1" x14ac:dyDescent="0.25">
      <c r="B21" s="23"/>
      <c r="C21" s="24"/>
      <c r="D21" s="25"/>
      <c r="F21" s="5">
        <f t="shared" si="0"/>
        <v>0</v>
      </c>
      <c r="H21" s="6" t="str">
        <f t="shared" si="1"/>
        <v>Ajour med managementsteorier</v>
      </c>
      <c r="I21" s="5">
        <f t="shared" si="2"/>
        <v>0</v>
      </c>
    </row>
    <row r="22" spans="2:16" ht="18.75" x14ac:dyDescent="0.25">
      <c r="B22" s="23"/>
      <c r="C22" s="49"/>
      <c r="D22" s="50"/>
      <c r="F22" s="5" t="str">
        <f t="shared" si="0"/>
        <v/>
      </c>
      <c r="H22" s="6" t="str">
        <f t="shared" si="1"/>
        <v/>
      </c>
      <c r="I22" s="5" t="str">
        <f t="shared" si="2"/>
        <v/>
      </c>
    </row>
    <row r="23" spans="2:16" ht="9.9499999999999993" customHeight="1" x14ac:dyDescent="0.25">
      <c r="B23" s="23"/>
      <c r="C23" s="24"/>
      <c r="D23" s="25"/>
      <c r="F23" s="5" t="str">
        <f t="shared" si="0"/>
        <v/>
      </c>
      <c r="H23" s="6" t="str">
        <f t="shared" si="1"/>
        <v/>
      </c>
      <c r="I23" s="5" t="str">
        <f t="shared" si="2"/>
        <v/>
      </c>
    </row>
    <row r="24" spans="2:16" ht="18.75" x14ac:dyDescent="0.25">
      <c r="B24" s="23"/>
      <c r="C24" s="49"/>
      <c r="D24" s="50"/>
      <c r="F24" s="5" t="str">
        <f t="shared" si="0"/>
        <v/>
      </c>
      <c r="H24" s="6" t="str">
        <f t="shared" si="1"/>
        <v/>
      </c>
      <c r="I24" s="5" t="str">
        <f t="shared" si="2"/>
        <v/>
      </c>
    </row>
    <row r="25" spans="2:16" ht="9.9499999999999993" customHeight="1" x14ac:dyDescent="0.25">
      <c r="B25" s="23"/>
      <c r="C25" s="24"/>
      <c r="D25" s="25"/>
      <c r="F25" s="5" t="str">
        <f t="shared" si="0"/>
        <v/>
      </c>
      <c r="H25" s="6" t="str">
        <f t="shared" si="1"/>
        <v/>
      </c>
      <c r="I25" s="5" t="str">
        <f t="shared" si="2"/>
        <v/>
      </c>
    </row>
    <row r="26" spans="2:16" ht="18.75" x14ac:dyDescent="0.25">
      <c r="B26" s="23"/>
      <c r="C26" s="49"/>
      <c r="D26" s="50"/>
      <c r="F26" s="5" t="str">
        <f t="shared" si="0"/>
        <v/>
      </c>
      <c r="H26" s="6" t="str">
        <f t="shared" si="1"/>
        <v/>
      </c>
      <c r="I26" s="5" t="str">
        <f t="shared" si="2"/>
        <v/>
      </c>
    </row>
    <row r="27" spans="2:16" ht="9.9499999999999993" customHeight="1" x14ac:dyDescent="0.25">
      <c r="B27" s="23"/>
      <c r="C27" s="24"/>
      <c r="D27" s="25"/>
      <c r="F27" s="5" t="str">
        <f t="shared" si="0"/>
        <v/>
      </c>
      <c r="H27" s="6" t="str">
        <f t="shared" si="1"/>
        <v/>
      </c>
      <c r="I27" s="5" t="str">
        <f t="shared" si="2"/>
        <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3"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&amp;Omverdenen!C5&amp; " har du:"</f>
        <v>Indenfor Orientering mod omverdenen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Omverdenen!B11</f>
        <v>Forståelse for hvordan samfundsmæssige faktorer påvirker kundes organisation</v>
      </c>
      <c r="B102" s="8">
        <f>Omverdenen!F12</f>
        <v>0</v>
      </c>
      <c r="C102" s="1" t="str">
        <f>IF($B102&lt;&gt;C$100,"",1)</f>
        <v/>
      </c>
      <c r="D102" s="1" t="str">
        <f t="shared" ref="D102:G113" si="0">IF($B102&lt;&gt;D$100,"",1)</f>
        <v/>
      </c>
      <c r="E102" s="1" t="str">
        <f t="shared" si="0"/>
        <v/>
      </c>
      <c r="F102" s="1" t="str">
        <f t="shared" si="0"/>
        <v/>
      </c>
      <c r="G102" s="1" t="str">
        <f t="shared" si="0"/>
        <v/>
      </c>
    </row>
    <row r="103" spans="1:7" x14ac:dyDescent="0.25">
      <c r="A103" s="1" t="str">
        <f>Omverdenen!B14</f>
        <v>Viden om hvordan trends påvirker arbejdsmiljøet</v>
      </c>
      <c r="B103" s="8">
        <f>Omverdenen!F15</f>
        <v>0</v>
      </c>
      <c r="C103" s="1" t="str">
        <f t="shared" ref="C103:C113" si="1">IF($B103&lt;&gt;C$100,"",1)</f>
        <v/>
      </c>
      <c r="D103" s="1" t="str">
        <f t="shared" si="0"/>
        <v/>
      </c>
      <c r="E103" s="1" t="str">
        <f t="shared" si="0"/>
        <v/>
      </c>
      <c r="F103" s="1" t="str">
        <f t="shared" si="0"/>
        <v/>
      </c>
      <c r="G103" s="1" t="str">
        <f t="shared" si="0"/>
        <v/>
      </c>
    </row>
    <row r="104" spans="1:7" x14ac:dyDescent="0.25">
      <c r="A104" s="1" t="str">
        <f>Omverdenen!B16</f>
        <v>Interesse for samfundstendenser</v>
      </c>
      <c r="B104" s="8">
        <f>Omverdenen!F17</f>
        <v>0</v>
      </c>
      <c r="C104" s="1" t="str">
        <f t="shared" si="1"/>
        <v/>
      </c>
      <c r="D104" s="1" t="str">
        <f t="shared" si="0"/>
        <v/>
      </c>
      <c r="E104" s="1" t="str">
        <f t="shared" si="0"/>
        <v/>
      </c>
      <c r="F104" s="1" t="str">
        <f t="shared" si="0"/>
        <v/>
      </c>
      <c r="G104" s="1" t="str">
        <f t="shared" si="0"/>
        <v/>
      </c>
    </row>
    <row r="105" spans="1:7" x14ac:dyDescent="0.25">
      <c r="A105" s="1" t="str">
        <f>Omverdenen!B18</f>
        <v>Interesse for fremtiden</v>
      </c>
      <c r="B105" s="8">
        <f>Omverdenen!F19</f>
        <v>0</v>
      </c>
      <c r="C105" s="1" t="str">
        <f t="shared" si="1"/>
        <v/>
      </c>
      <c r="D105" s="1" t="str">
        <f t="shared" si="0"/>
        <v/>
      </c>
      <c r="E105" s="1" t="str">
        <f t="shared" si="0"/>
        <v/>
      </c>
      <c r="F105" s="1" t="str">
        <f t="shared" si="0"/>
        <v/>
      </c>
      <c r="G105" s="1" t="str">
        <f t="shared" si="0"/>
        <v/>
      </c>
    </row>
    <row r="106" spans="1:7" x14ac:dyDescent="0.25">
      <c r="A106" s="1" t="str">
        <f>Omverdenen!B20</f>
        <v>Ajour med managementsteorier</v>
      </c>
      <c r="B106" s="8">
        <f>Omverdenen!F21</f>
        <v>0</v>
      </c>
      <c r="C106" s="1" t="str">
        <f t="shared" si="1"/>
        <v/>
      </c>
      <c r="D106" s="1" t="str">
        <f t="shared" si="0"/>
        <v/>
      </c>
      <c r="E106" s="1" t="str">
        <f t="shared" si="0"/>
        <v/>
      </c>
      <c r="F106" s="1" t="str">
        <f t="shared" si="0"/>
        <v/>
      </c>
      <c r="G106" s="1" t="str">
        <f t="shared" si="0"/>
        <v/>
      </c>
    </row>
    <row r="107" spans="1:7" x14ac:dyDescent="0.25">
      <c r="C107" s="1" t="str">
        <f t="shared" si="1"/>
        <v/>
      </c>
      <c r="D107" s="1" t="str">
        <f t="shared" si="0"/>
        <v/>
      </c>
      <c r="E107" s="1" t="str">
        <f t="shared" si="0"/>
        <v/>
      </c>
      <c r="F107" s="1" t="str">
        <f t="shared" si="0"/>
        <v/>
      </c>
      <c r="G107" s="1" t="str">
        <f t="shared" si="0"/>
        <v/>
      </c>
    </row>
    <row r="108" spans="1:7" x14ac:dyDescent="0.25">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57" t="s">
        <v>49</v>
      </c>
      <c r="D5" s="17"/>
      <c r="E5" s="48"/>
      <c r="F5" s="35"/>
      <c r="G5" s="35"/>
      <c r="H5" s="35"/>
      <c r="I5" s="35"/>
      <c r="J5" s="35"/>
      <c r="K5" s="35"/>
      <c r="L5" s="35"/>
      <c r="M5" s="12" t="str">
        <f>H12</f>
        <v>Kendskab til ledelsesfunktioner</v>
      </c>
      <c r="N5" s="12">
        <f>I12</f>
        <v>0</v>
      </c>
      <c r="O5" s="35"/>
      <c r="P5" s="33"/>
      <c r="Q5" s="35"/>
      <c r="R5" s="35"/>
      <c r="S5" s="35"/>
      <c r="T5" s="35"/>
      <c r="U5" s="35"/>
      <c r="V5" s="35"/>
      <c r="W5" s="35"/>
      <c r="X5" s="35"/>
      <c r="Y5" s="35"/>
      <c r="AA5" s="38" t="s">
        <v>68</v>
      </c>
      <c r="AB5" s="6">
        <v>5</v>
      </c>
      <c r="AC5" s="6" t="s">
        <v>37</v>
      </c>
    </row>
    <row r="6" spans="2:29" ht="19.5" customHeight="1" x14ac:dyDescent="0.25">
      <c r="B6" s="107" t="s">
        <v>232</v>
      </c>
      <c r="C6" s="105"/>
      <c r="D6" s="105"/>
      <c r="E6" s="9"/>
      <c r="F6" s="36"/>
      <c r="G6" s="36"/>
      <c r="H6" s="36"/>
      <c r="I6" s="36"/>
      <c r="J6" s="36"/>
      <c r="K6" s="36"/>
      <c r="L6" s="36"/>
      <c r="M6" s="13" t="str">
        <f>H15</f>
        <v>Gennemført flere større forandringsprocesser</v>
      </c>
      <c r="N6" s="13">
        <f>I15</f>
        <v>0</v>
      </c>
      <c r="O6" s="36"/>
      <c r="P6" s="34"/>
      <c r="Q6" s="36"/>
      <c r="R6" s="36"/>
      <c r="S6" s="36"/>
      <c r="T6" s="36"/>
      <c r="U6" s="36"/>
      <c r="V6" s="36"/>
      <c r="W6" s="36"/>
      <c r="X6" s="36"/>
      <c r="Y6" s="36"/>
      <c r="AA6" s="37" t="s">
        <v>5</v>
      </c>
      <c r="AB6" s="6">
        <v>4</v>
      </c>
      <c r="AC6" s="6" t="s">
        <v>17</v>
      </c>
    </row>
    <row r="7" spans="2:29" ht="9.75" customHeight="1" x14ac:dyDescent="0.25">
      <c r="M7" s="12" t="str">
        <f>H17</f>
        <v>Tidligere ledelseserfaring</v>
      </c>
      <c r="N7" s="12">
        <f>I17</f>
        <v>0</v>
      </c>
      <c r="P7" s="32"/>
      <c r="AA7" s="37" t="s">
        <v>4</v>
      </c>
      <c r="AB7" s="6">
        <v>3</v>
      </c>
      <c r="AC7" s="6" t="s">
        <v>16</v>
      </c>
    </row>
    <row r="8" spans="2:29" ht="15" customHeight="1" x14ac:dyDescent="0.25">
      <c r="M8" s="12" t="str">
        <f>H19</f>
        <v>Erfaring med opgaveløsning fra mindst én sektor/branche</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Kendskab til kundens primære konkurrenceparametre</v>
      </c>
      <c r="N9" s="12">
        <f>I21</f>
        <v>0</v>
      </c>
      <c r="P9" s="32"/>
      <c r="AA9" s="37" t="s">
        <v>2</v>
      </c>
      <c r="AB9" s="6">
        <v>1</v>
      </c>
      <c r="AC9" s="6" t="s">
        <v>14</v>
      </c>
    </row>
    <row r="10" spans="2:29" ht="12" customHeight="1" x14ac:dyDescent="0.25">
      <c r="B10" s="19"/>
      <c r="C10" s="19"/>
      <c r="D10" s="19"/>
      <c r="F10" s="39"/>
      <c r="M10" s="12" t="str">
        <f>H23</f>
        <v>Kendskab til kundens placering på markedet</v>
      </c>
      <c r="N10" s="12">
        <f>I23</f>
        <v>0</v>
      </c>
      <c r="P10" s="32"/>
      <c r="AA10" s="37"/>
    </row>
    <row r="11" spans="2:29" ht="36.75" customHeight="1" x14ac:dyDescent="0.25">
      <c r="B11" s="102" t="s">
        <v>238</v>
      </c>
      <c r="C11" s="103" t="s">
        <v>233</v>
      </c>
      <c r="D11" s="104" t="s">
        <v>30</v>
      </c>
      <c r="M11" s="12" t="str">
        <f>H25</f>
        <v>Kendskab til kundens forretningsmodel</v>
      </c>
      <c r="N11" s="12">
        <f>I25</f>
        <v>0</v>
      </c>
      <c r="P11" s="32"/>
    </row>
    <row r="12" spans="2:29" ht="36" customHeight="1" x14ac:dyDescent="0.25">
      <c r="B12" s="102"/>
      <c r="C12" s="103"/>
      <c r="D12" s="104"/>
      <c r="F12" s="5">
        <f>IF(D11="","",VLOOKUP(D11,AA$4:AC$9,3,FALSE))</f>
        <v>0</v>
      </c>
      <c r="H12" s="6" t="str">
        <f>IF(B11="","",B11)</f>
        <v>Kendskab til ledelsesfunktioner</v>
      </c>
      <c r="I12" s="5">
        <f>IF(D11="","",VLOOKUP(D11,AA$4:AB$9,2,FALSE))</f>
        <v>0</v>
      </c>
      <c r="M12" s="12" t="str">
        <f>H27</f>
        <v/>
      </c>
      <c r="N12" s="12" t="str">
        <f>I27</f>
        <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30" x14ac:dyDescent="0.25">
      <c r="B14" s="45" t="s">
        <v>239</v>
      </c>
      <c r="C14" s="46" t="s">
        <v>234</v>
      </c>
      <c r="D14" s="47"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Gennemført flere større forandringsprocesser</v>
      </c>
      <c r="I15" s="5">
        <f t="shared" si="2"/>
        <v>0</v>
      </c>
      <c r="M15" s="12"/>
      <c r="N15" s="12"/>
      <c r="P15" s="32"/>
    </row>
    <row r="16" spans="2:29" ht="18.75" x14ac:dyDescent="0.25">
      <c r="B16" s="45" t="s">
        <v>240</v>
      </c>
      <c r="C16" s="46" t="s">
        <v>235</v>
      </c>
      <c r="D16" s="47"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Tidligere ledelseserfaring</v>
      </c>
      <c r="I17" s="5">
        <f t="shared" si="2"/>
        <v>0</v>
      </c>
      <c r="M17" s="11"/>
      <c r="N17" s="11"/>
      <c r="P17" s="32"/>
    </row>
    <row r="18" spans="2:16" ht="45" x14ac:dyDescent="0.25">
      <c r="B18" s="58" t="s">
        <v>241</v>
      </c>
      <c r="C18" s="46" t="s">
        <v>236</v>
      </c>
      <c r="D18" s="47"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Erfaring med opgaveløsning fra mindst én sektor/branche</v>
      </c>
      <c r="I19" s="5">
        <f t="shared" si="2"/>
        <v>0</v>
      </c>
    </row>
    <row r="20" spans="2:16" ht="30" x14ac:dyDescent="0.25">
      <c r="B20" s="45" t="s">
        <v>242</v>
      </c>
      <c r="C20" s="46" t="s">
        <v>237</v>
      </c>
      <c r="D20" s="47" t="s">
        <v>30</v>
      </c>
      <c r="F20" s="5" t="str">
        <f t="shared" si="0"/>
        <v/>
      </c>
      <c r="H20" s="6" t="str">
        <f t="shared" si="1"/>
        <v/>
      </c>
      <c r="I20" s="5" t="str">
        <f t="shared" si="2"/>
        <v/>
      </c>
    </row>
    <row r="21" spans="2:16" ht="9.9499999999999993" customHeight="1" x14ac:dyDescent="0.25">
      <c r="B21" s="23"/>
      <c r="C21" s="24"/>
      <c r="D21" s="25"/>
      <c r="F21" s="5">
        <f t="shared" si="0"/>
        <v>0</v>
      </c>
      <c r="H21" s="6" t="str">
        <f t="shared" si="1"/>
        <v>Kendskab til kundens primære konkurrenceparametre</v>
      </c>
      <c r="I21" s="5">
        <f t="shared" si="2"/>
        <v>0</v>
      </c>
    </row>
    <row r="22" spans="2:16" ht="18.75" x14ac:dyDescent="0.25">
      <c r="B22" s="45" t="s">
        <v>243</v>
      </c>
      <c r="C22" s="46" t="s">
        <v>244</v>
      </c>
      <c r="D22" s="47" t="s">
        <v>30</v>
      </c>
      <c r="F22" s="5" t="str">
        <f t="shared" si="0"/>
        <v/>
      </c>
      <c r="H22" s="6" t="str">
        <f t="shared" si="1"/>
        <v/>
      </c>
      <c r="I22" s="5" t="str">
        <f t="shared" si="2"/>
        <v/>
      </c>
    </row>
    <row r="23" spans="2:16" ht="9.9499999999999993" customHeight="1" x14ac:dyDescent="0.25">
      <c r="B23" s="23"/>
      <c r="C23" s="24"/>
      <c r="D23" s="25"/>
      <c r="F23" s="5">
        <f t="shared" si="0"/>
        <v>0</v>
      </c>
      <c r="H23" s="6" t="str">
        <f t="shared" si="1"/>
        <v>Kendskab til kundens placering på markedet</v>
      </c>
      <c r="I23" s="5">
        <f t="shared" si="2"/>
        <v>0</v>
      </c>
    </row>
    <row r="24" spans="2:16" ht="30" x14ac:dyDescent="0.25">
      <c r="B24" s="45" t="s">
        <v>245</v>
      </c>
      <c r="C24" s="46" t="s">
        <v>246</v>
      </c>
      <c r="D24" s="47" t="s">
        <v>30</v>
      </c>
      <c r="F24" s="5" t="str">
        <f t="shared" si="0"/>
        <v/>
      </c>
      <c r="H24" s="6" t="str">
        <f t="shared" si="1"/>
        <v/>
      </c>
      <c r="I24" s="5" t="str">
        <f t="shared" si="2"/>
        <v/>
      </c>
    </row>
    <row r="25" spans="2:16" ht="9.9499999999999993" customHeight="1" x14ac:dyDescent="0.25">
      <c r="B25" s="23"/>
      <c r="C25" s="24"/>
      <c r="D25" s="25"/>
      <c r="F25" s="5">
        <f t="shared" si="0"/>
        <v>0</v>
      </c>
      <c r="H25" s="6" t="str">
        <f t="shared" si="1"/>
        <v>Kendskab til kundens forretningsmodel</v>
      </c>
      <c r="I25" s="5">
        <f t="shared" si="2"/>
        <v>0</v>
      </c>
    </row>
    <row r="26" spans="2:16" ht="18.75" x14ac:dyDescent="0.25">
      <c r="B26" s="23"/>
      <c r="C26" s="49"/>
      <c r="D26" s="50"/>
      <c r="F26" s="5" t="str">
        <f t="shared" si="0"/>
        <v/>
      </c>
      <c r="H26" s="6" t="str">
        <f t="shared" si="1"/>
        <v/>
      </c>
      <c r="I26" s="5" t="str">
        <f t="shared" si="2"/>
        <v/>
      </c>
    </row>
    <row r="27" spans="2:16" ht="9.9499999999999993" customHeight="1" x14ac:dyDescent="0.25">
      <c r="B27" s="23"/>
      <c r="C27" s="24"/>
      <c r="D27" s="25"/>
      <c r="F27" s="5" t="str">
        <f t="shared" si="0"/>
        <v/>
      </c>
      <c r="H27" s="6" t="str">
        <f t="shared" si="1"/>
        <v/>
      </c>
      <c r="I27" s="5" t="str">
        <f t="shared" si="2"/>
        <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2"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&amp;'Branche- og forretningskendskab'!C5&amp; " har du:"</f>
        <v>Indenfor Branche- og forretningskendskab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'Branche- og forretningskendskab'!B11</f>
        <v>Kendskab til ledelsesfunktioner</v>
      </c>
      <c r="B102" s="8">
        <f>'Branche- og forretningskendskab'!F12</f>
        <v>0</v>
      </c>
      <c r="C102" s="1" t="str">
        <f>IF($B102&lt;&gt;C$100,"",1)</f>
        <v/>
      </c>
      <c r="D102" s="1" t="str">
        <f t="shared" ref="D102:G113" si="0">IF($B102&lt;&gt;D$100,"",1)</f>
        <v/>
      </c>
      <c r="E102" s="1" t="str">
        <f t="shared" si="0"/>
        <v/>
      </c>
      <c r="F102" s="1" t="str">
        <f t="shared" si="0"/>
        <v/>
      </c>
      <c r="G102" s="1" t="str">
        <f t="shared" si="0"/>
        <v/>
      </c>
    </row>
    <row r="103" spans="1:7" x14ac:dyDescent="0.25">
      <c r="A103" s="1" t="str">
        <f>'Branche- og forretningskendskab'!B14</f>
        <v>Gennemført flere større forandringsprocesser</v>
      </c>
      <c r="B103" s="8">
        <f>'Branche- og forretningskendskab'!F15</f>
        <v>0</v>
      </c>
      <c r="C103" s="1" t="str">
        <f t="shared" ref="C103:C113" si="1">IF($B103&lt;&gt;C$100,"",1)</f>
        <v/>
      </c>
      <c r="D103" s="1" t="str">
        <f t="shared" si="0"/>
        <v/>
      </c>
      <c r="E103" s="1" t="str">
        <f t="shared" si="0"/>
        <v/>
      </c>
      <c r="F103" s="1" t="str">
        <f t="shared" si="0"/>
        <v/>
      </c>
      <c r="G103" s="1" t="str">
        <f t="shared" si="0"/>
        <v/>
      </c>
    </row>
    <row r="104" spans="1:7" x14ac:dyDescent="0.25">
      <c r="A104" s="1" t="str">
        <f>'Branche- og forretningskendskab'!B16</f>
        <v>Tidligere ledelseserfaring</v>
      </c>
      <c r="B104" s="8">
        <f>'Branche- og forretningskendskab'!F17</f>
        <v>0</v>
      </c>
      <c r="C104" s="1" t="str">
        <f t="shared" si="1"/>
        <v/>
      </c>
      <c r="D104" s="1" t="str">
        <f t="shared" si="0"/>
        <v/>
      </c>
      <c r="E104" s="1" t="str">
        <f t="shared" si="0"/>
        <v/>
      </c>
      <c r="F104" s="1" t="str">
        <f t="shared" si="0"/>
        <v/>
      </c>
      <c r="G104" s="1" t="str">
        <f t="shared" si="0"/>
        <v/>
      </c>
    </row>
    <row r="105" spans="1:7" x14ac:dyDescent="0.25">
      <c r="A105" s="1" t="str">
        <f>'Branche- og forretningskendskab'!B18</f>
        <v>Erfaring med opgaveløsning fra mindst én sektor/branche</v>
      </c>
      <c r="B105" s="8">
        <f>'Branche- og forretningskendskab'!F19</f>
        <v>0</v>
      </c>
      <c r="C105" s="1" t="str">
        <f t="shared" si="1"/>
        <v/>
      </c>
      <c r="D105" s="1" t="str">
        <f t="shared" si="0"/>
        <v/>
      </c>
      <c r="E105" s="1" t="str">
        <f t="shared" si="0"/>
        <v/>
      </c>
      <c r="F105" s="1" t="str">
        <f t="shared" si="0"/>
        <v/>
      </c>
      <c r="G105" s="1" t="str">
        <f t="shared" si="0"/>
        <v/>
      </c>
    </row>
    <row r="106" spans="1:7" x14ac:dyDescent="0.25">
      <c r="A106" s="1" t="str">
        <f>'Branche- og forretningskendskab'!B20</f>
        <v>Kendskab til kundens primære konkurrenceparametre</v>
      </c>
      <c r="B106" s="8">
        <f>'Branche- og forretningskendskab'!F21</f>
        <v>0</v>
      </c>
      <c r="C106" s="1" t="str">
        <f t="shared" si="1"/>
        <v/>
      </c>
      <c r="D106" s="1" t="str">
        <f t="shared" si="0"/>
        <v/>
      </c>
      <c r="E106" s="1" t="str">
        <f t="shared" si="0"/>
        <v/>
      </c>
      <c r="F106" s="1" t="str">
        <f t="shared" si="0"/>
        <v/>
      </c>
      <c r="G106" s="1" t="str">
        <f t="shared" si="0"/>
        <v/>
      </c>
    </row>
    <row r="107" spans="1:7" x14ac:dyDescent="0.25">
      <c r="A107" s="1" t="str">
        <f>'Branche- og forretningskendskab'!B22</f>
        <v>Kendskab til kundens placering på markedet</v>
      </c>
      <c r="B107" s="8">
        <f>'Branche- og forretningskendskab'!F23</f>
        <v>0</v>
      </c>
      <c r="C107" s="1" t="str">
        <f t="shared" si="1"/>
        <v/>
      </c>
      <c r="D107" s="1" t="str">
        <f t="shared" si="0"/>
        <v/>
      </c>
      <c r="E107" s="1" t="str">
        <f t="shared" si="0"/>
        <v/>
      </c>
      <c r="F107" s="1" t="str">
        <f t="shared" si="0"/>
        <v/>
      </c>
      <c r="G107" s="1" t="str">
        <f t="shared" si="0"/>
        <v/>
      </c>
    </row>
    <row r="108" spans="1:7" x14ac:dyDescent="0.25">
      <c r="A108" s="1" t="str">
        <f>'Branche- og forretningskendskab'!B24</f>
        <v>Kendskab til kundens forretningsmodel</v>
      </c>
      <c r="B108" s="8">
        <f>'Branche- og forretningskendskab'!F25</f>
        <v>0</v>
      </c>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56" t="s">
        <v>50</v>
      </c>
      <c r="D5" s="17"/>
      <c r="E5" s="56"/>
      <c r="F5" s="35"/>
      <c r="G5" s="35"/>
      <c r="H5" s="35"/>
      <c r="I5" s="35"/>
      <c r="J5" s="35"/>
      <c r="K5" s="35"/>
      <c r="L5" s="35"/>
      <c r="M5" s="12" t="str">
        <f>H12</f>
        <v>Kender branchens oprindelse og udvikling</v>
      </c>
      <c r="N5" s="12">
        <f>I12</f>
        <v>0</v>
      </c>
      <c r="O5" s="35"/>
      <c r="P5" s="33"/>
      <c r="Q5" s="35"/>
      <c r="R5" s="35"/>
      <c r="S5" s="35"/>
      <c r="T5" s="35"/>
      <c r="U5" s="35"/>
      <c r="V5" s="35"/>
      <c r="W5" s="35"/>
      <c r="X5" s="35"/>
      <c r="Y5" s="35"/>
      <c r="AA5" s="38" t="s">
        <v>68</v>
      </c>
      <c r="AB5" s="6">
        <v>5</v>
      </c>
      <c r="AC5" s="6" t="s">
        <v>37</v>
      </c>
    </row>
    <row r="6" spans="2:29" ht="19.5" customHeight="1" x14ac:dyDescent="0.25">
      <c r="B6" s="105" t="s">
        <v>247</v>
      </c>
      <c r="C6" s="105"/>
      <c r="D6" s="105"/>
      <c r="E6" s="9"/>
      <c r="F6" s="36"/>
      <c r="G6" s="36"/>
      <c r="H6" s="36"/>
      <c r="I6" s="36"/>
      <c r="J6" s="36"/>
      <c r="K6" s="36"/>
      <c r="L6" s="36"/>
      <c r="M6" s="13" t="str">
        <f>H15</f>
        <v>Kender bredden af ydelser og rådgivere</v>
      </c>
      <c r="N6" s="13">
        <f>I15</f>
        <v>0</v>
      </c>
      <c r="O6" s="36"/>
      <c r="P6" s="34"/>
      <c r="Q6" s="36"/>
      <c r="R6" s="36"/>
      <c r="S6" s="36"/>
      <c r="T6" s="36"/>
      <c r="U6" s="36"/>
      <c r="V6" s="36"/>
      <c r="W6" s="36"/>
      <c r="X6" s="36"/>
      <c r="Y6" s="36"/>
      <c r="AA6" s="37" t="s">
        <v>5</v>
      </c>
      <c r="AB6" s="6">
        <v>4</v>
      </c>
      <c r="AC6" s="6" t="s">
        <v>17</v>
      </c>
    </row>
    <row r="7" spans="2:29" ht="9.75" customHeight="1" x14ac:dyDescent="0.25">
      <c r="M7" s="12" t="str">
        <f>H17</f>
        <v>Kan forklare konsulentbranchens værdiskabelse</v>
      </c>
      <c r="N7" s="12">
        <f>I17</f>
        <v>0</v>
      </c>
      <c r="P7" s="32"/>
      <c r="AA7" s="37" t="s">
        <v>4</v>
      </c>
      <c r="AB7" s="6">
        <v>3</v>
      </c>
      <c r="AC7" s="6" t="s">
        <v>16</v>
      </c>
    </row>
    <row r="8" spans="2:29" ht="15" customHeight="1" x14ac:dyDescent="0.25">
      <c r="M8" s="12" t="str">
        <f>H19</f>
        <v>Vidende om konkurrenter</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Forstår hvorldes faktorer påvirker konsulentbranchen</v>
      </c>
      <c r="N9" s="12">
        <f>I21</f>
        <v>0</v>
      </c>
      <c r="P9" s="32"/>
      <c r="AA9" s="37" t="s">
        <v>2</v>
      </c>
      <c r="AB9" s="6">
        <v>1</v>
      </c>
      <c r="AC9" s="6" t="s">
        <v>14</v>
      </c>
    </row>
    <row r="10" spans="2:29" ht="12" customHeight="1" x14ac:dyDescent="0.25">
      <c r="B10" s="19"/>
      <c r="C10" s="19"/>
      <c r="D10" s="19"/>
      <c r="F10" s="39"/>
      <c r="M10" s="12" t="str">
        <f>H23</f>
        <v>Kender til konsulentbranchensforeninger og -standarder</v>
      </c>
      <c r="N10" s="12">
        <f>I23</f>
        <v>0</v>
      </c>
      <c r="P10" s="32"/>
      <c r="AA10" s="37"/>
    </row>
    <row r="11" spans="2:29" x14ac:dyDescent="0.25">
      <c r="B11" s="102" t="s">
        <v>254</v>
      </c>
      <c r="C11" s="103" t="s">
        <v>253</v>
      </c>
      <c r="D11" s="104" t="s">
        <v>30</v>
      </c>
      <c r="M11" s="12" t="str">
        <f>H25</f>
        <v/>
      </c>
      <c r="N11" s="12" t="str">
        <f>I25</f>
        <v/>
      </c>
      <c r="P11" s="32"/>
    </row>
    <row r="12" spans="2:29" ht="18.75" x14ac:dyDescent="0.25">
      <c r="B12" s="102"/>
      <c r="C12" s="103"/>
      <c r="D12" s="104"/>
      <c r="F12" s="5">
        <f>IF(D11="","",VLOOKUP(D11,AA$4:AC$9,3,FALSE))</f>
        <v>0</v>
      </c>
      <c r="H12" s="6" t="str">
        <f>IF(B11="","",B11)</f>
        <v>Kender branchens oprindelse og udvikling</v>
      </c>
      <c r="I12" s="5">
        <f>IF(D11="","",VLOOKUP(D11,AA$4:AB$9,2,FALSE))</f>
        <v>0</v>
      </c>
      <c r="M12" s="12" t="str">
        <f>H27</f>
        <v/>
      </c>
      <c r="N12" s="12" t="str">
        <f>I27</f>
        <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30" x14ac:dyDescent="0.25">
      <c r="B14" s="53" t="s">
        <v>255</v>
      </c>
      <c r="C14" s="54" t="s">
        <v>248</v>
      </c>
      <c r="D14" s="55"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Kender bredden af ydelser og rådgivere</v>
      </c>
      <c r="I15" s="5">
        <f t="shared" si="2"/>
        <v>0</v>
      </c>
      <c r="M15" s="12"/>
      <c r="N15" s="12"/>
      <c r="P15" s="32"/>
    </row>
    <row r="16" spans="2:29" ht="30" x14ac:dyDescent="0.25">
      <c r="B16" s="53" t="s">
        <v>256</v>
      </c>
      <c r="C16" s="54" t="s">
        <v>249</v>
      </c>
      <c r="D16" s="55"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Kan forklare konsulentbranchens værdiskabelse</v>
      </c>
      <c r="I17" s="5">
        <f t="shared" si="2"/>
        <v>0</v>
      </c>
      <c r="M17" s="11"/>
      <c r="N17" s="11"/>
      <c r="P17" s="32"/>
    </row>
    <row r="18" spans="2:16" ht="30" x14ac:dyDescent="0.25">
      <c r="B18" s="53" t="s">
        <v>257</v>
      </c>
      <c r="C18" s="54" t="s">
        <v>250</v>
      </c>
      <c r="D18" s="55"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Vidende om konkurrenter</v>
      </c>
      <c r="I19" s="5">
        <f t="shared" si="2"/>
        <v>0</v>
      </c>
    </row>
    <row r="20" spans="2:16" ht="45" x14ac:dyDescent="0.25">
      <c r="B20" s="60" t="s">
        <v>258</v>
      </c>
      <c r="C20" s="54" t="s">
        <v>251</v>
      </c>
      <c r="D20" s="55" t="s">
        <v>30</v>
      </c>
      <c r="F20" s="5" t="str">
        <f t="shared" si="0"/>
        <v/>
      </c>
      <c r="H20" s="6" t="str">
        <f t="shared" si="1"/>
        <v/>
      </c>
      <c r="I20" s="5" t="str">
        <f t="shared" si="2"/>
        <v/>
      </c>
    </row>
    <row r="21" spans="2:16" ht="9.9499999999999993" customHeight="1" x14ac:dyDescent="0.25">
      <c r="B21" s="23"/>
      <c r="C21" s="24"/>
      <c r="D21" s="25"/>
      <c r="F21" s="5">
        <f t="shared" si="0"/>
        <v>0</v>
      </c>
      <c r="H21" s="6" t="str">
        <f t="shared" si="1"/>
        <v>Forstår hvorldes faktorer påvirker konsulentbranchen</v>
      </c>
      <c r="I21" s="5">
        <f t="shared" si="2"/>
        <v>0</v>
      </c>
    </row>
    <row r="22" spans="2:16" ht="45" x14ac:dyDescent="0.25">
      <c r="B22" s="60" t="s">
        <v>259</v>
      </c>
      <c r="C22" s="54" t="s">
        <v>252</v>
      </c>
      <c r="D22" s="55" t="s">
        <v>30</v>
      </c>
      <c r="F22" s="5" t="str">
        <f t="shared" si="0"/>
        <v/>
      </c>
      <c r="H22" s="6" t="str">
        <f t="shared" si="1"/>
        <v/>
      </c>
      <c r="I22" s="5" t="str">
        <f t="shared" si="2"/>
        <v/>
      </c>
    </row>
    <row r="23" spans="2:16" ht="9.9499999999999993" customHeight="1" x14ac:dyDescent="0.25">
      <c r="B23" s="23"/>
      <c r="C23" s="24"/>
      <c r="D23" s="25"/>
      <c r="F23" s="5">
        <f t="shared" si="0"/>
        <v>0</v>
      </c>
      <c r="H23" s="6" t="str">
        <f t="shared" si="1"/>
        <v>Kender til konsulentbranchensforeninger og -standarder</v>
      </c>
      <c r="I23" s="5">
        <f t="shared" si="2"/>
        <v>0</v>
      </c>
    </row>
    <row r="24" spans="2:16" ht="18.75" x14ac:dyDescent="0.25">
      <c r="B24" s="23"/>
      <c r="C24" s="49"/>
      <c r="D24" s="50"/>
      <c r="F24" s="5" t="str">
        <f t="shared" si="0"/>
        <v/>
      </c>
      <c r="H24" s="6" t="str">
        <f t="shared" si="1"/>
        <v/>
      </c>
      <c r="I24" s="5" t="str">
        <f t="shared" si="2"/>
        <v/>
      </c>
    </row>
    <row r="25" spans="2:16" ht="9.9499999999999993" customHeight="1" x14ac:dyDescent="0.25">
      <c r="B25" s="23"/>
      <c r="C25" s="24"/>
      <c r="D25" s="25"/>
      <c r="F25" s="5" t="str">
        <f t="shared" si="0"/>
        <v/>
      </c>
      <c r="H25" s="6" t="str">
        <f t="shared" si="1"/>
        <v/>
      </c>
      <c r="I25" s="5" t="str">
        <f t="shared" si="2"/>
        <v/>
      </c>
    </row>
    <row r="26" spans="2:16" ht="18.75" x14ac:dyDescent="0.25">
      <c r="B26" s="23"/>
      <c r="C26" s="49"/>
      <c r="D26" s="50"/>
      <c r="F26" s="5" t="str">
        <f t="shared" si="0"/>
        <v/>
      </c>
      <c r="H26" s="6" t="str">
        <f t="shared" si="1"/>
        <v/>
      </c>
      <c r="I26" s="5" t="str">
        <f t="shared" si="2"/>
        <v/>
      </c>
    </row>
    <row r="27" spans="2:16" ht="9.9499999999999993" customHeight="1" x14ac:dyDescent="0.25">
      <c r="B27" s="23"/>
      <c r="C27" s="24"/>
      <c r="D27" s="25"/>
      <c r="F27" s="5" t="str">
        <f t="shared" si="0"/>
        <v/>
      </c>
      <c r="H27" s="6" t="str">
        <f t="shared" si="1"/>
        <v/>
      </c>
      <c r="I27" s="5" t="str">
        <f t="shared" si="2"/>
        <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1"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9"/>
  <sheetViews>
    <sheetView showGridLines="0" showRowColHeaders="0" zoomScaleNormal="100" workbookViewId="0"/>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1" spans="2:29" ht="54" customHeight="1" x14ac:dyDescent="0.25"/>
    <row r="2" spans="2:29" x14ac:dyDescent="0.25">
      <c r="N2" s="6">
        <f>SUM(N3:N12)/COUNT(N3:N12)</f>
        <v>0</v>
      </c>
      <c r="P2" s="32"/>
      <c r="AA2" s="6" t="s">
        <v>30</v>
      </c>
      <c r="AB2" s="6">
        <v>0</v>
      </c>
    </row>
    <row r="3" spans="2:29" ht="25.5" x14ac:dyDescent="0.35">
      <c r="C3" s="17" t="s">
        <v>1</v>
      </c>
      <c r="D3" s="17"/>
      <c r="E3" s="10"/>
      <c r="F3" s="35"/>
      <c r="G3" s="35"/>
      <c r="H3" s="35"/>
      <c r="I3" s="35"/>
      <c r="J3" s="35"/>
      <c r="K3" s="35"/>
      <c r="L3" s="35"/>
      <c r="M3" s="12" t="str">
        <f>H10</f>
        <v>Tillid kunder/samarbejdspartnere</v>
      </c>
      <c r="N3" s="12">
        <f>I10</f>
        <v>0</v>
      </c>
      <c r="O3" s="35"/>
      <c r="P3" s="33"/>
      <c r="Q3" s="35"/>
      <c r="R3" s="35"/>
      <c r="S3" s="35"/>
      <c r="T3" s="35"/>
      <c r="U3" s="35"/>
      <c r="V3" s="35"/>
      <c r="W3" s="35"/>
      <c r="X3" s="35"/>
      <c r="Y3" s="35"/>
      <c r="AA3" s="38" t="s">
        <v>68</v>
      </c>
      <c r="AB3" s="6">
        <v>5</v>
      </c>
      <c r="AC3" s="6" t="s">
        <v>37</v>
      </c>
    </row>
    <row r="4" spans="2:29" ht="19.5" customHeight="1" x14ac:dyDescent="0.25">
      <c r="B4" s="105" t="s">
        <v>0</v>
      </c>
      <c r="C4" s="105"/>
      <c r="D4" s="105"/>
      <c r="E4" s="9"/>
      <c r="F4" s="36"/>
      <c r="G4" s="36"/>
      <c r="H4" s="36"/>
      <c r="I4" s="36"/>
      <c r="J4" s="36"/>
      <c r="K4" s="36"/>
      <c r="L4" s="36"/>
      <c r="M4" s="13" t="str">
        <f>H13</f>
        <v>Sikring af aftalegrundlag</v>
      </c>
      <c r="N4" s="13">
        <f>I13</f>
        <v>0</v>
      </c>
      <c r="O4" s="36"/>
      <c r="P4" s="34"/>
      <c r="Q4" s="36"/>
      <c r="R4" s="36"/>
      <c r="S4" s="36"/>
      <c r="T4" s="36"/>
      <c r="U4" s="36"/>
      <c r="V4" s="36"/>
      <c r="W4" s="36"/>
      <c r="X4" s="36"/>
      <c r="Y4" s="36"/>
      <c r="AA4" s="37" t="s">
        <v>5</v>
      </c>
      <c r="AB4" s="6">
        <v>4</v>
      </c>
      <c r="AC4" s="6" t="s">
        <v>17</v>
      </c>
    </row>
    <row r="5" spans="2:29" ht="9.75" customHeight="1" x14ac:dyDescent="0.25">
      <c r="M5" s="12" t="str">
        <f>H15</f>
        <v>Opgave vers. kvalifikationer</v>
      </c>
      <c r="N5" s="12">
        <f>I15</f>
        <v>0</v>
      </c>
      <c r="P5" s="32"/>
      <c r="AA5" s="37" t="s">
        <v>4</v>
      </c>
      <c r="AB5" s="6">
        <v>3</v>
      </c>
      <c r="AC5" s="6" t="s">
        <v>16</v>
      </c>
    </row>
    <row r="6" spans="2:29" ht="15" customHeight="1" x14ac:dyDescent="0.25">
      <c r="M6" s="12" t="str">
        <f>H17</f>
        <v>Målrettet arbejde</v>
      </c>
      <c r="N6" s="12">
        <f>I17</f>
        <v>0</v>
      </c>
      <c r="P6" s="32"/>
      <c r="AA6" s="37" t="s">
        <v>3</v>
      </c>
      <c r="AB6" s="6">
        <v>2</v>
      </c>
      <c r="AC6" s="6" t="s">
        <v>15</v>
      </c>
    </row>
    <row r="7" spans="2:29" ht="36.75" customHeight="1" x14ac:dyDescent="0.25">
      <c r="B7" s="18" t="s">
        <v>31</v>
      </c>
      <c r="C7" s="18" t="s">
        <v>13</v>
      </c>
      <c r="D7" s="18" t="s">
        <v>18</v>
      </c>
      <c r="F7" s="39"/>
      <c r="G7" s="6" t="e">
        <f>SUM(G10:G49)/COUNT(G10:G49)</f>
        <v>#DIV/0!</v>
      </c>
      <c r="M7" s="12" t="str">
        <f>H19</f>
        <v>Opgave vers. pris</v>
      </c>
      <c r="N7" s="12">
        <f>I19</f>
        <v>0</v>
      </c>
      <c r="P7" s="32"/>
      <c r="AA7" s="37" t="s">
        <v>2</v>
      </c>
      <c r="AB7" s="6">
        <v>1</v>
      </c>
      <c r="AC7" s="6" t="s">
        <v>14</v>
      </c>
    </row>
    <row r="8" spans="2:29" ht="12" customHeight="1" x14ac:dyDescent="0.25">
      <c r="B8" s="19"/>
      <c r="C8" s="19"/>
      <c r="D8" s="19"/>
      <c r="F8" s="39"/>
      <c r="M8" s="12" t="str">
        <f>H21</f>
        <v>Tavshedspligt</v>
      </c>
      <c r="N8" s="12">
        <f>I21</f>
        <v>0</v>
      </c>
      <c r="P8" s="32"/>
      <c r="AA8" s="37"/>
    </row>
    <row r="9" spans="2:29" x14ac:dyDescent="0.25">
      <c r="B9" s="102" t="s">
        <v>32</v>
      </c>
      <c r="C9" s="103" t="s">
        <v>6</v>
      </c>
      <c r="D9" s="104" t="s">
        <v>30</v>
      </c>
      <c r="M9" s="12" t="str">
        <f>H23</f>
        <v>Kundens accept af  konkurrerende kunder</v>
      </c>
      <c r="N9" s="12">
        <f>I23</f>
        <v>0</v>
      </c>
      <c r="P9" s="32"/>
    </row>
    <row r="10" spans="2:29" ht="18.75" x14ac:dyDescent="0.25">
      <c r="B10" s="102"/>
      <c r="C10" s="103"/>
      <c r="D10" s="104"/>
      <c r="F10" s="5">
        <f>IF(D9="","",VLOOKUP(D9,AA$2:AC$7,3,FALSE))</f>
        <v>0</v>
      </c>
      <c r="H10" s="6" t="str">
        <f>IF(B9="","",B9)</f>
        <v>Tillid kunder/samarbejdspartnere</v>
      </c>
      <c r="I10" s="5">
        <f>IF(D9="","",VLOOKUP(D9,AA$2:AB$7,2,FALSE))</f>
        <v>0</v>
      </c>
      <c r="M10" s="12" t="str">
        <f>H25</f>
        <v>Relationer og interesser vers. objektivitet</v>
      </c>
      <c r="N10" s="12">
        <f>I25</f>
        <v>0</v>
      </c>
      <c r="P10" s="32"/>
    </row>
    <row r="11" spans="2:29" ht="9.9499999999999993" customHeight="1" x14ac:dyDescent="0.3">
      <c r="B11" s="20"/>
      <c r="C11" s="21"/>
      <c r="D11" s="22"/>
      <c r="F11" s="5" t="str">
        <f t="shared" ref="F11:F48" si="0">IF(D10="","",VLOOKUP(D10,AA$2:AC$7,3,FALSE))</f>
        <v/>
      </c>
      <c r="H11" s="6" t="str">
        <f t="shared" ref="H11:H30" si="1">IF(B10="","",B10)</f>
        <v/>
      </c>
      <c r="I11" s="5" t="str">
        <f t="shared" ref="I11:I30" si="2">IF(D10="","",VLOOKUP(D10,AA$2:AB$7,2,FALSE))</f>
        <v/>
      </c>
      <c r="M11" s="12" t="str">
        <f>H27</f>
        <v>Skriftlige aftalevilkår</v>
      </c>
      <c r="N11" s="12">
        <f>I27</f>
        <v>0</v>
      </c>
      <c r="P11" s="32"/>
    </row>
    <row r="12" spans="2:29" ht="30" x14ac:dyDescent="0.25">
      <c r="B12" s="26" t="s">
        <v>33</v>
      </c>
      <c r="C12" s="27" t="s">
        <v>7</v>
      </c>
      <c r="D12" s="28" t="s">
        <v>30</v>
      </c>
      <c r="F12" s="5" t="str">
        <f t="shared" si="0"/>
        <v/>
      </c>
      <c r="H12" s="6" t="str">
        <f t="shared" si="1"/>
        <v/>
      </c>
      <c r="I12" s="5" t="str">
        <f t="shared" si="2"/>
        <v/>
      </c>
      <c r="M12" s="12" t="str">
        <f>H29</f>
        <v>Forventningsafstemning</v>
      </c>
      <c r="N12" s="12">
        <f>I29</f>
        <v>0</v>
      </c>
      <c r="P12" s="32"/>
    </row>
    <row r="13" spans="2:29" ht="9.9499999999999993" customHeight="1" x14ac:dyDescent="0.25">
      <c r="B13" s="23"/>
      <c r="C13" s="24"/>
      <c r="D13" s="25"/>
      <c r="F13" s="5">
        <f t="shared" si="0"/>
        <v>0</v>
      </c>
      <c r="H13" s="6" t="str">
        <f t="shared" si="1"/>
        <v>Sikring af aftalegrundlag</v>
      </c>
      <c r="I13" s="5">
        <f t="shared" si="2"/>
        <v>0</v>
      </c>
      <c r="M13" s="12"/>
      <c r="N13" s="12"/>
      <c r="P13" s="32"/>
    </row>
    <row r="14" spans="2:29" ht="30" x14ac:dyDescent="0.25">
      <c r="B14" s="26" t="s">
        <v>20</v>
      </c>
      <c r="C14" s="27" t="s">
        <v>8</v>
      </c>
      <c r="D14" s="28" t="s">
        <v>30</v>
      </c>
      <c r="F14" s="5" t="str">
        <f t="shared" si="0"/>
        <v/>
      </c>
      <c r="H14" s="6" t="str">
        <f t="shared" si="1"/>
        <v/>
      </c>
      <c r="I14" s="5" t="str">
        <f t="shared" si="2"/>
        <v/>
      </c>
      <c r="M14" s="11"/>
      <c r="N14" s="11"/>
      <c r="P14" s="32"/>
    </row>
    <row r="15" spans="2:29" ht="9.9499999999999993" customHeight="1" x14ac:dyDescent="0.25">
      <c r="B15" s="23"/>
      <c r="C15" s="24"/>
      <c r="D15" s="25"/>
      <c r="F15" s="5">
        <f t="shared" si="0"/>
        <v>0</v>
      </c>
      <c r="H15" s="6" t="str">
        <f t="shared" si="1"/>
        <v>Opgave vers. kvalifikationer</v>
      </c>
      <c r="I15" s="5">
        <f t="shared" si="2"/>
        <v>0</v>
      </c>
      <c r="M15" s="11"/>
      <c r="N15" s="11"/>
      <c r="P15" s="32"/>
    </row>
    <row r="16" spans="2:29" ht="30" x14ac:dyDescent="0.25">
      <c r="B16" s="26" t="s">
        <v>34</v>
      </c>
      <c r="C16" s="27" t="s">
        <v>9</v>
      </c>
      <c r="D16" s="28" t="s">
        <v>30</v>
      </c>
      <c r="F16" s="5" t="str">
        <f t="shared" si="0"/>
        <v/>
      </c>
      <c r="H16" s="6" t="str">
        <f t="shared" si="1"/>
        <v/>
      </c>
      <c r="I16" s="5" t="str">
        <f t="shared" si="2"/>
        <v/>
      </c>
      <c r="P16" s="32"/>
    </row>
    <row r="17" spans="2:9" ht="9.9499999999999993" customHeight="1" x14ac:dyDescent="0.25">
      <c r="B17" s="23"/>
      <c r="C17" s="24"/>
      <c r="D17" s="25"/>
      <c r="F17" s="5">
        <f t="shared" si="0"/>
        <v>0</v>
      </c>
      <c r="H17" s="6" t="str">
        <f t="shared" si="1"/>
        <v>Målrettet arbejde</v>
      </c>
      <c r="I17" s="5">
        <f t="shared" si="2"/>
        <v>0</v>
      </c>
    </row>
    <row r="18" spans="2:9" ht="30" x14ac:dyDescent="0.25">
      <c r="B18" s="26" t="s">
        <v>21</v>
      </c>
      <c r="C18" s="27" t="s">
        <v>10</v>
      </c>
      <c r="D18" s="28" t="s">
        <v>30</v>
      </c>
      <c r="F18" s="5" t="str">
        <f t="shared" si="0"/>
        <v/>
      </c>
      <c r="H18" s="6" t="str">
        <f t="shared" si="1"/>
        <v/>
      </c>
      <c r="I18" s="5" t="str">
        <f t="shared" si="2"/>
        <v/>
      </c>
    </row>
    <row r="19" spans="2:9" ht="9.9499999999999993" customHeight="1" x14ac:dyDescent="0.25">
      <c r="B19" s="23"/>
      <c r="C19" s="24"/>
      <c r="D19" s="25"/>
      <c r="F19" s="5">
        <f t="shared" si="0"/>
        <v>0</v>
      </c>
      <c r="H19" s="6" t="str">
        <f t="shared" si="1"/>
        <v>Opgave vers. pris</v>
      </c>
      <c r="I19" s="5">
        <f t="shared" si="2"/>
        <v>0</v>
      </c>
    </row>
    <row r="20" spans="2:9" ht="30" x14ac:dyDescent="0.25">
      <c r="B20" s="26" t="s">
        <v>22</v>
      </c>
      <c r="C20" s="27" t="s">
        <v>11</v>
      </c>
      <c r="D20" s="28" t="s">
        <v>30</v>
      </c>
      <c r="F20" s="5" t="str">
        <f t="shared" si="0"/>
        <v/>
      </c>
      <c r="H20" s="6" t="str">
        <f t="shared" si="1"/>
        <v/>
      </c>
      <c r="I20" s="5" t="str">
        <f t="shared" si="2"/>
        <v/>
      </c>
    </row>
    <row r="21" spans="2:9" ht="9.9499999999999993" customHeight="1" x14ac:dyDescent="0.25">
      <c r="B21" s="23"/>
      <c r="C21" s="24"/>
      <c r="D21" s="25"/>
      <c r="F21" s="5">
        <f t="shared" si="0"/>
        <v>0</v>
      </c>
      <c r="H21" s="6" t="str">
        <f t="shared" si="1"/>
        <v>Tavshedspligt</v>
      </c>
      <c r="I21" s="5">
        <f t="shared" si="2"/>
        <v>0</v>
      </c>
    </row>
    <row r="22" spans="2:9" ht="60" x14ac:dyDescent="0.25">
      <c r="B22" s="26" t="s">
        <v>26</v>
      </c>
      <c r="C22" s="27" t="s">
        <v>12</v>
      </c>
      <c r="D22" s="28" t="s">
        <v>30</v>
      </c>
      <c r="F22" s="5" t="str">
        <f t="shared" si="0"/>
        <v/>
      </c>
      <c r="H22" s="6" t="str">
        <f t="shared" si="1"/>
        <v/>
      </c>
      <c r="I22" s="5" t="str">
        <f t="shared" si="2"/>
        <v/>
      </c>
    </row>
    <row r="23" spans="2:9" ht="9.9499999999999993" customHeight="1" x14ac:dyDescent="0.25">
      <c r="B23" s="23"/>
      <c r="C23" s="24"/>
      <c r="D23" s="25"/>
      <c r="F23" s="5">
        <f t="shared" si="0"/>
        <v>0</v>
      </c>
      <c r="H23" s="6" t="str">
        <f t="shared" si="1"/>
        <v>Kundens accept af  konkurrerende kunder</v>
      </c>
      <c r="I23" s="5">
        <f t="shared" si="2"/>
        <v>0</v>
      </c>
    </row>
    <row r="24" spans="2:9" ht="45" x14ac:dyDescent="0.25">
      <c r="B24" s="26" t="s">
        <v>35</v>
      </c>
      <c r="C24" s="27" t="s">
        <v>25</v>
      </c>
      <c r="D24" s="28" t="s">
        <v>30</v>
      </c>
      <c r="F24" s="5" t="str">
        <f t="shared" si="0"/>
        <v/>
      </c>
      <c r="H24" s="6" t="str">
        <f t="shared" si="1"/>
        <v/>
      </c>
      <c r="I24" s="5" t="str">
        <f t="shared" si="2"/>
        <v/>
      </c>
    </row>
    <row r="25" spans="2:9" ht="9.9499999999999993" customHeight="1" x14ac:dyDescent="0.25">
      <c r="B25" s="23"/>
      <c r="C25" s="24"/>
      <c r="D25" s="25"/>
      <c r="F25" s="5">
        <f t="shared" si="0"/>
        <v>0</v>
      </c>
      <c r="H25" s="6" t="str">
        <f t="shared" si="1"/>
        <v>Relationer og interesser vers. objektivitet</v>
      </c>
      <c r="I25" s="5">
        <f t="shared" si="2"/>
        <v>0</v>
      </c>
    </row>
    <row r="26" spans="2:9" ht="45" x14ac:dyDescent="0.25">
      <c r="B26" s="26" t="s">
        <v>23</v>
      </c>
      <c r="C26" s="27" t="s">
        <v>19</v>
      </c>
      <c r="D26" s="28" t="s">
        <v>30</v>
      </c>
      <c r="F26" s="5" t="str">
        <f t="shared" si="0"/>
        <v/>
      </c>
      <c r="H26" s="6" t="str">
        <f t="shared" si="1"/>
        <v/>
      </c>
      <c r="I26" s="5" t="str">
        <f t="shared" si="2"/>
        <v/>
      </c>
    </row>
    <row r="27" spans="2:9" ht="9.9499999999999993" customHeight="1" x14ac:dyDescent="0.25">
      <c r="B27" s="23"/>
      <c r="C27" s="24"/>
      <c r="D27" s="25"/>
      <c r="F27" s="5">
        <f t="shared" si="0"/>
        <v>0</v>
      </c>
      <c r="H27" s="6" t="str">
        <f t="shared" si="1"/>
        <v>Skriftlige aftalevilkår</v>
      </c>
      <c r="I27" s="5">
        <f t="shared" si="2"/>
        <v>0</v>
      </c>
    </row>
    <row r="28" spans="2:9" ht="30" x14ac:dyDescent="0.25">
      <c r="B28" s="29" t="s">
        <v>36</v>
      </c>
      <c r="C28" s="30" t="s">
        <v>24</v>
      </c>
      <c r="D28" s="31" t="s">
        <v>30</v>
      </c>
      <c r="F28" s="5" t="str">
        <f t="shared" si="0"/>
        <v/>
      </c>
      <c r="H28" s="6" t="str">
        <f t="shared" si="1"/>
        <v/>
      </c>
      <c r="I28" s="5" t="str">
        <f t="shared" si="2"/>
        <v/>
      </c>
    </row>
    <row r="29" spans="2:9" ht="18.75" x14ac:dyDescent="0.25">
      <c r="F29" s="5">
        <f t="shared" si="0"/>
        <v>0</v>
      </c>
      <c r="G29" s="5" t="str">
        <f t="shared" ref="G29:G49" si="3">IF(D29="","",VLOOKUP(D29,AA$4:AB$7,2,FALSE))</f>
        <v/>
      </c>
      <c r="H29" s="6" t="str">
        <f t="shared" si="1"/>
        <v>Forventningsafstemning</v>
      </c>
      <c r="I29" s="5">
        <f t="shared" si="2"/>
        <v>0</v>
      </c>
    </row>
    <row r="30" spans="2:9" ht="18.75" x14ac:dyDescent="0.25">
      <c r="F30" s="5" t="str">
        <f t="shared" si="0"/>
        <v/>
      </c>
      <c r="G30" s="5" t="str">
        <f t="shared" si="3"/>
        <v/>
      </c>
      <c r="H30" s="6" t="str">
        <f t="shared" si="1"/>
        <v/>
      </c>
      <c r="I30" s="5" t="str">
        <f t="shared" si="2"/>
        <v/>
      </c>
    </row>
    <row r="31" spans="2:9" ht="18.75" x14ac:dyDescent="0.25">
      <c r="F31" s="5" t="str">
        <f t="shared" si="0"/>
        <v/>
      </c>
      <c r="G31" s="5" t="str">
        <f t="shared" si="3"/>
        <v/>
      </c>
    </row>
    <row r="32" spans="2:9" ht="18.75" x14ac:dyDescent="0.25">
      <c r="F32" s="5" t="str">
        <f t="shared" si="0"/>
        <v/>
      </c>
      <c r="G32" s="5" t="str">
        <f t="shared" si="3"/>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7:7" ht="18.75" x14ac:dyDescent="0.25">
      <c r="G49" s="5" t="str">
        <f t="shared" si="3"/>
        <v/>
      </c>
    </row>
  </sheetData>
  <dataConsolidate/>
  <mergeCells count="4">
    <mergeCell ref="B9:B10"/>
    <mergeCell ref="C9:C10"/>
    <mergeCell ref="D9:D10"/>
    <mergeCell ref="B4:D4"/>
  </mergeCells>
  <conditionalFormatting sqref="H4">
    <cfRule type="expression" dxfId="14" priority="1">
      <formula>$G$7&gt;1</formula>
    </cfRule>
  </conditionalFormatting>
  <dataValidations count="1">
    <dataValidation type="list" allowBlank="1" showInputMessage="1" showErrorMessage="1" sqref="D12 D14 D16 D28 D20 D22 D24 D26 D18 D9">
      <formula1>$AA$2:$AA$7</formula1>
    </dataValidation>
  </dataValidations>
  <pageMargins left="0.7" right="0.7" top="0.75" bottom="0.75" header="0.3" footer="0.3"/>
  <pageSetup paperSize="9" scale="20" orientation="landscape" horizontalDpi="300"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&amp;'Viden om konsulentbranchen'!C5&amp; " har du:"</f>
        <v>Indenfor Viden om konsulentbranchen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'Viden om konsulentbranchen'!B11</f>
        <v>Kender branchens oprindelse og udvikling</v>
      </c>
      <c r="B102" s="8">
        <f>'Viden om konsulentbranchen'!F12</f>
        <v>0</v>
      </c>
      <c r="C102" s="1" t="str">
        <f>IF($B102&lt;&gt;C$100,"",1)</f>
        <v/>
      </c>
      <c r="D102" s="1" t="str">
        <f t="shared" ref="D102:G113" si="0">IF($B102&lt;&gt;D$100,"",1)</f>
        <v/>
      </c>
      <c r="E102" s="1" t="str">
        <f t="shared" si="0"/>
        <v/>
      </c>
      <c r="F102" s="1" t="str">
        <f t="shared" si="0"/>
        <v/>
      </c>
      <c r="G102" s="1" t="str">
        <f t="shared" si="0"/>
        <v/>
      </c>
    </row>
    <row r="103" spans="1:7" x14ac:dyDescent="0.25">
      <c r="A103" s="1" t="str">
        <f>'Viden om konsulentbranchen'!B14</f>
        <v>Kender bredden af ydelser og rådgivere</v>
      </c>
      <c r="B103" s="8">
        <f>'Viden om konsulentbranchen'!F15</f>
        <v>0</v>
      </c>
      <c r="C103" s="1" t="str">
        <f t="shared" ref="C103:C113" si="1">IF($B103&lt;&gt;C$100,"",1)</f>
        <v/>
      </c>
      <c r="D103" s="1" t="str">
        <f t="shared" si="0"/>
        <v/>
      </c>
      <c r="E103" s="1" t="str">
        <f t="shared" si="0"/>
        <v/>
      </c>
      <c r="F103" s="1" t="str">
        <f t="shared" si="0"/>
        <v/>
      </c>
      <c r="G103" s="1" t="str">
        <f t="shared" si="0"/>
        <v/>
      </c>
    </row>
    <row r="104" spans="1:7" x14ac:dyDescent="0.25">
      <c r="A104" s="1" t="str">
        <f>'Viden om konsulentbranchen'!B16</f>
        <v>Kan forklare konsulentbranchens værdiskabelse</v>
      </c>
      <c r="B104" s="8">
        <f>'Viden om konsulentbranchen'!F17</f>
        <v>0</v>
      </c>
      <c r="C104" s="1" t="str">
        <f t="shared" si="1"/>
        <v/>
      </c>
      <c r="D104" s="1" t="str">
        <f t="shared" si="0"/>
        <v/>
      </c>
      <c r="E104" s="1" t="str">
        <f t="shared" si="0"/>
        <v/>
      </c>
      <c r="F104" s="1" t="str">
        <f t="shared" si="0"/>
        <v/>
      </c>
      <c r="G104" s="1" t="str">
        <f t="shared" si="0"/>
        <v/>
      </c>
    </row>
    <row r="105" spans="1:7" x14ac:dyDescent="0.25">
      <c r="A105" s="1" t="str">
        <f>'Viden om konsulentbranchen'!B18</f>
        <v>Vidende om konkurrenter</v>
      </c>
      <c r="B105" s="8">
        <f>'Viden om konsulentbranchen'!F19</f>
        <v>0</v>
      </c>
      <c r="C105" s="1" t="str">
        <f t="shared" si="1"/>
        <v/>
      </c>
      <c r="D105" s="1" t="str">
        <f t="shared" si="0"/>
        <v/>
      </c>
      <c r="E105" s="1" t="str">
        <f t="shared" si="0"/>
        <v/>
      </c>
      <c r="F105" s="1" t="str">
        <f t="shared" si="0"/>
        <v/>
      </c>
      <c r="G105" s="1" t="str">
        <f t="shared" si="0"/>
        <v/>
      </c>
    </row>
    <row r="106" spans="1:7" x14ac:dyDescent="0.25">
      <c r="A106" s="1" t="str">
        <f>'Viden om konsulentbranchen'!B20</f>
        <v>Forstår hvorldes faktorer påvirker konsulentbranchen</v>
      </c>
      <c r="B106" s="8">
        <f>'Viden om konsulentbranchen'!F21</f>
        <v>0</v>
      </c>
      <c r="C106" s="1" t="str">
        <f t="shared" si="1"/>
        <v/>
      </c>
      <c r="D106" s="1" t="str">
        <f t="shared" si="0"/>
        <v/>
      </c>
      <c r="E106" s="1" t="str">
        <f t="shared" si="0"/>
        <v/>
      </c>
      <c r="F106" s="1" t="str">
        <f t="shared" si="0"/>
        <v/>
      </c>
      <c r="G106" s="1" t="str">
        <f t="shared" si="0"/>
        <v/>
      </c>
    </row>
    <row r="107" spans="1:7" x14ac:dyDescent="0.25">
      <c r="A107" s="1" t="str">
        <f>'Viden om konsulentbranchen'!B22</f>
        <v>Kender til konsulentbranchensforeninger og -standarder</v>
      </c>
      <c r="B107" s="8">
        <f>'Viden om konsulentbranchen'!F23</f>
        <v>0</v>
      </c>
      <c r="C107" s="1" t="str">
        <f t="shared" si="1"/>
        <v/>
      </c>
      <c r="D107" s="1" t="str">
        <f t="shared" si="0"/>
        <v/>
      </c>
      <c r="E107" s="1" t="str">
        <f t="shared" si="0"/>
        <v/>
      </c>
      <c r="F107" s="1" t="str">
        <f t="shared" si="0"/>
        <v/>
      </c>
      <c r="G107" s="1" t="str">
        <f t="shared" si="0"/>
        <v/>
      </c>
    </row>
    <row r="108" spans="1:7" x14ac:dyDescent="0.25">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4" spans="2:29" x14ac:dyDescent="0.25">
      <c r="N4" s="6">
        <f>SUM(N5:N14)/COUNT(N5:N14)</f>
        <v>0</v>
      </c>
      <c r="P4" s="32"/>
      <c r="AA4" s="6" t="s">
        <v>30</v>
      </c>
      <c r="AB4" s="6">
        <v>0</v>
      </c>
    </row>
    <row r="5" spans="2:29" ht="25.5" x14ac:dyDescent="0.35">
      <c r="C5" s="56" t="s">
        <v>51</v>
      </c>
      <c r="D5" s="17"/>
      <c r="E5" s="56"/>
      <c r="F5" s="35"/>
      <c r="G5" s="35"/>
      <c r="H5" s="35"/>
      <c r="I5" s="35"/>
      <c r="J5" s="35"/>
      <c r="K5" s="35"/>
      <c r="L5" s="35"/>
      <c r="M5" s="12" t="str">
        <f>H12</f>
        <v>Prioritering af salgsindsats</v>
      </c>
      <c r="N5" s="12">
        <f>I12</f>
        <v>0</v>
      </c>
      <c r="O5" s="35"/>
      <c r="P5" s="33"/>
      <c r="Q5" s="35"/>
      <c r="R5" s="35"/>
      <c r="S5" s="35"/>
      <c r="T5" s="35"/>
      <c r="U5" s="35"/>
      <c r="V5" s="35"/>
      <c r="W5" s="35"/>
      <c r="X5" s="35"/>
      <c r="Y5" s="35"/>
      <c r="AA5" s="38" t="s">
        <v>68</v>
      </c>
      <c r="AB5" s="6">
        <v>5</v>
      </c>
      <c r="AC5" s="6" t="s">
        <v>37</v>
      </c>
    </row>
    <row r="6" spans="2:29" ht="19.5" customHeight="1" x14ac:dyDescent="0.25">
      <c r="B6" s="105" t="s">
        <v>260</v>
      </c>
      <c r="C6" s="105"/>
      <c r="D6" s="105"/>
      <c r="E6" s="9"/>
      <c r="F6" s="36"/>
      <c r="G6" s="36"/>
      <c r="H6" s="36"/>
      <c r="I6" s="36"/>
      <c r="J6" s="36"/>
      <c r="K6" s="36"/>
      <c r="L6" s="36"/>
      <c r="M6" s="13" t="str">
        <f>H15</f>
        <v>Egen salgsindsats er i tråd med mit firmas</v>
      </c>
      <c r="N6" s="13">
        <f>I15</f>
        <v>0</v>
      </c>
      <c r="O6" s="36"/>
      <c r="P6" s="34"/>
      <c r="Q6" s="36"/>
      <c r="R6" s="36"/>
      <c r="S6" s="36"/>
      <c r="T6" s="36"/>
      <c r="U6" s="36"/>
      <c r="V6" s="36"/>
      <c r="W6" s="36"/>
      <c r="X6" s="36"/>
      <c r="Y6" s="36"/>
      <c r="AA6" s="37" t="s">
        <v>5</v>
      </c>
      <c r="AB6" s="6">
        <v>4</v>
      </c>
      <c r="AC6" s="6" t="s">
        <v>17</v>
      </c>
    </row>
    <row r="7" spans="2:29" ht="9.75" customHeight="1" x14ac:dyDescent="0.25">
      <c r="M7" s="12" t="str">
        <f>H17</f>
        <v>Kontaktmedierne til kunden er veldesignede og anvendes etisk forsvarligt</v>
      </c>
      <c r="N7" s="12">
        <f>I17</f>
        <v>0</v>
      </c>
      <c r="P7" s="32"/>
      <c r="AA7" s="37" t="s">
        <v>4</v>
      </c>
      <c r="AB7" s="6">
        <v>3</v>
      </c>
      <c r="AC7" s="6" t="s">
        <v>16</v>
      </c>
    </row>
    <row r="8" spans="2:29" ht="15" customHeight="1" x14ac:dyDescent="0.25">
      <c r="M8" s="12" t="str">
        <f>H19</f>
        <v>Skaber egen kundeportefølje</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Opfølgning på eksisterende kunder</v>
      </c>
      <c r="N9" s="12">
        <f>I21</f>
        <v>0</v>
      </c>
      <c r="P9" s="32"/>
      <c r="AA9" s="37" t="s">
        <v>2</v>
      </c>
      <c r="AB9" s="6">
        <v>1</v>
      </c>
      <c r="AC9" s="6" t="s">
        <v>14</v>
      </c>
    </row>
    <row r="10" spans="2:29" ht="12" customHeight="1" x14ac:dyDescent="0.25">
      <c r="B10" s="19"/>
      <c r="C10" s="19"/>
      <c r="D10" s="19"/>
      <c r="F10" s="39"/>
      <c r="M10" s="12" t="str">
        <f>H23</f>
        <v>Blik for salgsindsats</v>
      </c>
      <c r="N10" s="12">
        <f>I23</f>
        <v>0</v>
      </c>
      <c r="P10" s="32"/>
      <c r="AA10" s="37"/>
    </row>
    <row r="11" spans="2:29" x14ac:dyDescent="0.25">
      <c r="B11" s="102" t="s">
        <v>267</v>
      </c>
      <c r="C11" s="103" t="s">
        <v>261</v>
      </c>
      <c r="D11" s="104" t="s">
        <v>30</v>
      </c>
      <c r="M11" s="12" t="str">
        <f>H25</f>
        <v>Fokus på kundens behov</v>
      </c>
      <c r="N11" s="12">
        <f>I25</f>
        <v>0</v>
      </c>
      <c r="P11" s="32"/>
    </row>
    <row r="12" spans="2:29" ht="18.75" x14ac:dyDescent="0.25">
      <c r="B12" s="102"/>
      <c r="C12" s="103"/>
      <c r="D12" s="104"/>
      <c r="F12" s="5">
        <f>IF(D11="","",VLOOKUP(D11,AA$4:AC$9,3,FALSE))</f>
        <v>0</v>
      </c>
      <c r="H12" s="6" t="str">
        <f>IF(B11="","",B11)</f>
        <v>Prioritering af salgsindsats</v>
      </c>
      <c r="I12" s="5">
        <f>IF(D11="","",VLOOKUP(D11,AA$4:AB$9,2,FALSE))</f>
        <v>0</v>
      </c>
      <c r="M12" s="12" t="str">
        <f>H27</f>
        <v/>
      </c>
      <c r="N12" s="12" t="str">
        <f>I27</f>
        <v/>
      </c>
      <c r="P12" s="32"/>
    </row>
    <row r="13" spans="2:29"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29" ht="30" x14ac:dyDescent="0.25">
      <c r="B14" s="53" t="s">
        <v>268</v>
      </c>
      <c r="C14" s="54" t="s">
        <v>262</v>
      </c>
      <c r="D14" s="55" t="s">
        <v>30</v>
      </c>
      <c r="F14" s="5" t="str">
        <f t="shared" si="0"/>
        <v/>
      </c>
      <c r="H14" s="6" t="str">
        <f t="shared" si="1"/>
        <v/>
      </c>
      <c r="I14" s="5" t="str">
        <f t="shared" si="2"/>
        <v/>
      </c>
      <c r="M14" s="12" t="str">
        <f>H31</f>
        <v/>
      </c>
      <c r="N14" s="12" t="str">
        <f>I31</f>
        <v/>
      </c>
      <c r="P14" s="32"/>
    </row>
    <row r="15" spans="2:29" ht="9.9499999999999993" customHeight="1" x14ac:dyDescent="0.25">
      <c r="B15" s="23"/>
      <c r="C15" s="24"/>
      <c r="D15" s="25"/>
      <c r="F15" s="5">
        <f t="shared" si="0"/>
        <v>0</v>
      </c>
      <c r="H15" s="6" t="str">
        <f t="shared" si="1"/>
        <v>Egen salgsindsats er i tråd med mit firmas</v>
      </c>
      <c r="I15" s="5">
        <f t="shared" si="2"/>
        <v>0</v>
      </c>
      <c r="M15" s="12"/>
      <c r="N15" s="12"/>
      <c r="P15" s="32"/>
    </row>
    <row r="16" spans="2:29" ht="37.5" x14ac:dyDescent="0.25">
      <c r="B16" s="60" t="s">
        <v>269</v>
      </c>
      <c r="C16" s="54" t="s">
        <v>263</v>
      </c>
      <c r="D16" s="55"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Kontaktmedierne til kunden er veldesignede og anvendes etisk forsvarligt</v>
      </c>
      <c r="I17" s="5">
        <f t="shared" si="2"/>
        <v>0</v>
      </c>
      <c r="M17" s="11"/>
      <c r="N17" s="11"/>
      <c r="P17" s="32"/>
    </row>
    <row r="18" spans="2:16" ht="18.75" x14ac:dyDescent="0.25">
      <c r="B18" s="53" t="s">
        <v>270</v>
      </c>
      <c r="C18" s="54" t="s">
        <v>264</v>
      </c>
      <c r="D18" s="55"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Skaber egen kundeportefølje</v>
      </c>
      <c r="I19" s="5">
        <f t="shared" si="2"/>
        <v>0</v>
      </c>
    </row>
    <row r="20" spans="2:16" ht="18.75" x14ac:dyDescent="0.25">
      <c r="B20" s="53" t="s">
        <v>271</v>
      </c>
      <c r="C20" s="54" t="s">
        <v>265</v>
      </c>
      <c r="D20" s="55" t="s">
        <v>30</v>
      </c>
      <c r="F20" s="5" t="str">
        <f t="shared" si="0"/>
        <v/>
      </c>
      <c r="H20" s="6" t="str">
        <f t="shared" si="1"/>
        <v/>
      </c>
      <c r="I20" s="5" t="str">
        <f t="shared" si="2"/>
        <v/>
      </c>
    </row>
    <row r="21" spans="2:16" ht="9.9499999999999993" customHeight="1" x14ac:dyDescent="0.25">
      <c r="B21" s="23"/>
      <c r="C21" s="24"/>
      <c r="D21" s="25"/>
      <c r="F21" s="5">
        <f t="shared" si="0"/>
        <v>0</v>
      </c>
      <c r="H21" s="6" t="str">
        <f t="shared" si="1"/>
        <v>Opfølgning på eksisterende kunder</v>
      </c>
      <c r="I21" s="5">
        <f t="shared" si="2"/>
        <v>0</v>
      </c>
    </row>
    <row r="22" spans="2:16" ht="30" x14ac:dyDescent="0.25">
      <c r="B22" s="53" t="s">
        <v>273</v>
      </c>
      <c r="C22" s="54" t="s">
        <v>272</v>
      </c>
      <c r="D22" s="55" t="s">
        <v>30</v>
      </c>
      <c r="F22" s="5" t="str">
        <f t="shared" si="0"/>
        <v/>
      </c>
      <c r="H22" s="6" t="str">
        <f t="shared" si="1"/>
        <v/>
      </c>
      <c r="I22" s="5" t="str">
        <f t="shared" si="2"/>
        <v/>
      </c>
    </row>
    <row r="23" spans="2:16" ht="9.9499999999999993" customHeight="1" x14ac:dyDescent="0.25">
      <c r="B23" s="23"/>
      <c r="C23" s="24"/>
      <c r="D23" s="25"/>
      <c r="F23" s="5">
        <f t="shared" si="0"/>
        <v>0</v>
      </c>
      <c r="H23" s="6" t="str">
        <f t="shared" si="1"/>
        <v>Blik for salgsindsats</v>
      </c>
      <c r="I23" s="5">
        <f t="shared" si="2"/>
        <v>0</v>
      </c>
    </row>
    <row r="24" spans="2:16" ht="18.75" x14ac:dyDescent="0.25">
      <c r="B24" s="53" t="s">
        <v>274</v>
      </c>
      <c r="C24" s="54" t="s">
        <v>266</v>
      </c>
      <c r="D24" s="55" t="s">
        <v>30</v>
      </c>
      <c r="F24" s="5" t="str">
        <f t="shared" si="0"/>
        <v/>
      </c>
      <c r="H24" s="6" t="str">
        <f t="shared" si="1"/>
        <v/>
      </c>
      <c r="I24" s="5" t="str">
        <f t="shared" si="2"/>
        <v/>
      </c>
    </row>
    <row r="25" spans="2:16" ht="9.9499999999999993" customHeight="1" x14ac:dyDescent="0.25">
      <c r="B25" s="23"/>
      <c r="C25" s="24"/>
      <c r="D25" s="25"/>
      <c r="F25" s="5">
        <f t="shared" si="0"/>
        <v>0</v>
      </c>
      <c r="H25" s="6" t="str">
        <f t="shared" si="1"/>
        <v>Fokus på kundens behov</v>
      </c>
      <c r="I25" s="5">
        <f t="shared" si="2"/>
        <v>0</v>
      </c>
    </row>
    <row r="26" spans="2:16" ht="18.75" x14ac:dyDescent="0.25">
      <c r="B26" s="23"/>
      <c r="C26" s="49"/>
      <c r="D26" s="50"/>
      <c r="F26" s="5" t="str">
        <f t="shared" si="0"/>
        <v/>
      </c>
      <c r="H26" s="6" t="str">
        <f t="shared" si="1"/>
        <v/>
      </c>
      <c r="I26" s="5" t="str">
        <f t="shared" si="2"/>
        <v/>
      </c>
    </row>
    <row r="27" spans="2:16" ht="9.9499999999999993" customHeight="1" x14ac:dyDescent="0.25">
      <c r="B27" s="23"/>
      <c r="C27" s="24"/>
      <c r="D27" s="25"/>
      <c r="F27" s="5" t="str">
        <f t="shared" si="0"/>
        <v/>
      </c>
      <c r="H27" s="6" t="str">
        <f t="shared" si="1"/>
        <v/>
      </c>
      <c r="I27" s="5" t="str">
        <f t="shared" si="2"/>
        <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0"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&amp;Salgskompetence!C5&amp; " har du:"</f>
        <v>Indenfor Salgskompetence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Salgskompetence!B11</f>
        <v>Prioritering af salgsindsats</v>
      </c>
      <c r="B102" s="8">
        <f>Salgskompetence!F12</f>
        <v>0</v>
      </c>
      <c r="C102" s="1" t="str">
        <f>IF($B102&lt;&gt;C$100,"",1)</f>
        <v/>
      </c>
      <c r="D102" s="1" t="str">
        <f t="shared" ref="D102:G113" si="0">IF($B102&lt;&gt;D$100,"",1)</f>
        <v/>
      </c>
      <c r="E102" s="1" t="str">
        <f t="shared" si="0"/>
        <v/>
      </c>
      <c r="F102" s="1" t="str">
        <f t="shared" si="0"/>
        <v/>
      </c>
      <c r="G102" s="1" t="str">
        <f t="shared" si="0"/>
        <v/>
      </c>
    </row>
    <row r="103" spans="1:7" x14ac:dyDescent="0.25">
      <c r="A103" s="1" t="str">
        <f>Salgskompetence!B14</f>
        <v>Egen salgsindsats er i tråd med mit firmas</v>
      </c>
      <c r="B103" s="8">
        <f>Salgskompetence!F15</f>
        <v>0</v>
      </c>
      <c r="C103" s="1" t="str">
        <f t="shared" ref="C103:C113" si="1">IF($B103&lt;&gt;C$100,"",1)</f>
        <v/>
      </c>
      <c r="D103" s="1" t="str">
        <f t="shared" si="0"/>
        <v/>
      </c>
      <c r="E103" s="1" t="str">
        <f t="shared" si="0"/>
        <v/>
      </c>
      <c r="F103" s="1" t="str">
        <f t="shared" si="0"/>
        <v/>
      </c>
      <c r="G103" s="1" t="str">
        <f t="shared" si="0"/>
        <v/>
      </c>
    </row>
    <row r="104" spans="1:7" x14ac:dyDescent="0.25">
      <c r="A104" s="1" t="str">
        <f>Salgskompetence!B16</f>
        <v>Kontaktmedierne til kunden er veldesignede og anvendes etisk forsvarligt</v>
      </c>
      <c r="B104" s="8">
        <f>Salgskompetence!F17</f>
        <v>0</v>
      </c>
      <c r="C104" s="1" t="str">
        <f t="shared" si="1"/>
        <v/>
      </c>
      <c r="D104" s="1" t="str">
        <f t="shared" si="0"/>
        <v/>
      </c>
      <c r="E104" s="1" t="str">
        <f t="shared" si="0"/>
        <v/>
      </c>
      <c r="F104" s="1" t="str">
        <f t="shared" si="0"/>
        <v/>
      </c>
      <c r="G104" s="1" t="str">
        <f t="shared" si="0"/>
        <v/>
      </c>
    </row>
    <row r="105" spans="1:7" x14ac:dyDescent="0.25">
      <c r="A105" s="1" t="str">
        <f>Salgskompetence!B18</f>
        <v>Skaber egen kundeportefølje</v>
      </c>
      <c r="B105" s="8">
        <f>Salgskompetence!F19</f>
        <v>0</v>
      </c>
      <c r="C105" s="1" t="str">
        <f t="shared" si="1"/>
        <v/>
      </c>
      <c r="D105" s="1" t="str">
        <f t="shared" si="0"/>
        <v/>
      </c>
      <c r="E105" s="1" t="str">
        <f t="shared" si="0"/>
        <v/>
      </c>
      <c r="F105" s="1" t="str">
        <f t="shared" si="0"/>
        <v/>
      </c>
      <c r="G105" s="1" t="str">
        <f t="shared" si="0"/>
        <v/>
      </c>
    </row>
    <row r="106" spans="1:7" x14ac:dyDescent="0.25">
      <c r="A106" s="1" t="str">
        <f>Salgskompetence!B20</f>
        <v>Opfølgning på eksisterende kunder</v>
      </c>
      <c r="B106" s="8">
        <f>Salgskompetence!F21</f>
        <v>0</v>
      </c>
      <c r="C106" s="1" t="str">
        <f t="shared" si="1"/>
        <v/>
      </c>
      <c r="D106" s="1" t="str">
        <f t="shared" si="0"/>
        <v/>
      </c>
      <c r="E106" s="1" t="str">
        <f t="shared" si="0"/>
        <v/>
      </c>
      <c r="F106" s="1" t="str">
        <f t="shared" si="0"/>
        <v/>
      </c>
      <c r="G106" s="1" t="str">
        <f t="shared" si="0"/>
        <v/>
      </c>
    </row>
    <row r="107" spans="1:7" x14ac:dyDescent="0.25">
      <c r="A107" s="1" t="str">
        <f>Salgskompetence!B22</f>
        <v>Blik for salgsindsats</v>
      </c>
      <c r="B107" s="8">
        <f>Salgskompetence!F23</f>
        <v>0</v>
      </c>
      <c r="C107" s="1" t="str">
        <f t="shared" si="1"/>
        <v/>
      </c>
      <c r="D107" s="1" t="str">
        <f t="shared" si="0"/>
        <v/>
      </c>
      <c r="E107" s="1" t="str">
        <f t="shared" si="0"/>
        <v/>
      </c>
      <c r="F107" s="1" t="str">
        <f t="shared" si="0"/>
        <v/>
      </c>
      <c r="G107" s="1" t="str">
        <f t="shared" si="0"/>
        <v/>
      </c>
    </row>
    <row r="108" spans="1:7" x14ac:dyDescent="0.25">
      <c r="A108" s="1" t="str">
        <f>Salgskompetence!B24</f>
        <v>Fokus på kundens behov</v>
      </c>
      <c r="B108" s="8">
        <f>Salgskompetence!F25</f>
        <v>0</v>
      </c>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workbookViewId="0">
      <selection activeCell="G1" sqref="G1"/>
    </sheetView>
  </sheetViews>
  <sheetFormatPr defaultRowHeight="15" x14ac:dyDescent="0.25"/>
  <cols>
    <col min="2" max="2" width="34.42578125" customWidth="1"/>
    <col min="3" max="3" width="9.140625" style="51"/>
  </cols>
  <sheetData>
    <row r="2" spans="2:3" x14ac:dyDescent="0.25">
      <c r="B2" t="str">
        <f>'Etik og professionalitet'!C3</f>
        <v>Etik og professionalitet</v>
      </c>
      <c r="C2" s="51">
        <f>'Etik og professionalitet'!N2</f>
        <v>0</v>
      </c>
    </row>
    <row r="3" spans="2:3" x14ac:dyDescent="0.25">
      <c r="B3" t="s">
        <v>38</v>
      </c>
      <c r="C3" s="51">
        <f>'Analytiske evner og problemløsn'!N2</f>
        <v>0</v>
      </c>
    </row>
    <row r="4" spans="2:3" x14ac:dyDescent="0.25">
      <c r="B4" t="s">
        <v>39</v>
      </c>
      <c r="C4" s="51">
        <f>'Interpersonelle færdigheder'!N$3</f>
        <v>0</v>
      </c>
    </row>
    <row r="5" spans="2:3" x14ac:dyDescent="0.25">
      <c r="B5" t="s">
        <v>40</v>
      </c>
      <c r="C5" s="51">
        <f>Kommunikation!N$4</f>
        <v>0</v>
      </c>
    </row>
    <row r="6" spans="2:3" x14ac:dyDescent="0.25">
      <c r="B6" t="s">
        <v>41</v>
      </c>
      <c r="C6" s="51">
        <f>'Resultat og prioritet'!N$4</f>
        <v>0</v>
      </c>
    </row>
    <row r="7" spans="2:3" x14ac:dyDescent="0.25">
      <c r="B7" t="s">
        <v>42</v>
      </c>
      <c r="C7" s="51">
        <f>'Faglig og personlig udvikling'!N$4</f>
        <v>0</v>
      </c>
    </row>
    <row r="8" spans="2:3" x14ac:dyDescent="0.25">
      <c r="B8" t="s">
        <v>43</v>
      </c>
      <c r="C8" s="51">
        <f>Rådgivningsprocessen!N$4</f>
        <v>0</v>
      </c>
    </row>
    <row r="9" spans="2:3" x14ac:dyDescent="0.25">
      <c r="B9" t="s">
        <v>44</v>
      </c>
      <c r="C9" s="51">
        <f>'Ergonomisk ekspertise'!N$4</f>
        <v>0</v>
      </c>
    </row>
    <row r="10" spans="2:3" x14ac:dyDescent="0.25">
      <c r="B10" t="s">
        <v>45</v>
      </c>
      <c r="C10" s="51">
        <f>'Projektledelse og -styring'!O$4</f>
        <v>0</v>
      </c>
    </row>
    <row r="11" spans="2:3" x14ac:dyDescent="0.25">
      <c r="B11" t="s">
        <v>46</v>
      </c>
      <c r="C11" s="51">
        <f>Kvalitetssikring!N$4</f>
        <v>0</v>
      </c>
    </row>
    <row r="12" spans="2:3" x14ac:dyDescent="0.25">
      <c r="B12" t="s">
        <v>47</v>
      </c>
      <c r="C12" s="51">
        <f>'Partnerskaber og netværk'!N$4</f>
        <v>0</v>
      </c>
    </row>
    <row r="13" spans="2:3" x14ac:dyDescent="0.25">
      <c r="B13" t="s">
        <v>48</v>
      </c>
      <c r="C13" s="51">
        <f>Omverdenen!N$4</f>
        <v>0</v>
      </c>
    </row>
    <row r="14" spans="2:3" x14ac:dyDescent="0.25">
      <c r="B14" t="s">
        <v>49</v>
      </c>
      <c r="C14" s="51">
        <f>'Branche- og forretningskendskab'!N$4</f>
        <v>0</v>
      </c>
    </row>
    <row r="15" spans="2:3" x14ac:dyDescent="0.25">
      <c r="B15" t="s">
        <v>50</v>
      </c>
      <c r="C15" s="51">
        <f>'Viden om konsulentbranchen'!N$4</f>
        <v>0</v>
      </c>
    </row>
    <row r="16" spans="2:3" x14ac:dyDescent="0.25">
      <c r="B16" t="s">
        <v>51</v>
      </c>
      <c r="C16" s="51">
        <f>Salgskompetence!N$4</f>
        <v>0</v>
      </c>
    </row>
    <row r="22" spans="2:2" x14ac:dyDescent="0.25">
      <c r="B22" s="59"/>
    </row>
  </sheetData>
  <pageMargins left="0.7" right="0.7" top="0.75" bottom="0.75" header="0.3" footer="0.3"/>
  <pageSetup paperSize="9" orientation="portrait" verticalDpi="0" r:id="rId1"/>
  <ignoredErrors>
    <ignoredError sqref="C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1" spans="2:2" ht="47.25" customHeight="1" x14ac:dyDescent="0.25"/>
    <row r="2" spans="2:2" ht="44.25" customHeight="1" x14ac:dyDescent="0.25"/>
    <row r="3" spans="2:2" ht="23.25" x14ac:dyDescent="0.35">
      <c r="B3" s="14" t="str">
        <f>"Indenfor " &amp;'Etik og professionalitet'!C3&amp; " har du:"</f>
        <v>Indenfor Etik og professionalitet har du:</v>
      </c>
    </row>
    <row r="4" spans="2:2" ht="30" customHeight="1" x14ac:dyDescent="0.25">
      <c r="B4" s="15" t="str">
        <f>IF(C100=0,"","- " &amp;C100 &amp; " store udviklingsområde"&amp;IF(C100=1,"","r")&amp;". Disse har værdien 1 i radaren til højre ")</f>
        <v/>
      </c>
    </row>
    <row r="5" spans="2:2" ht="30" customHeight="1" x14ac:dyDescent="0.25">
      <c r="B5" s="15" t="str">
        <f>IF(D100=0,"","- " &amp;D100 &amp; " udviklingsområde"&amp;IF(D100=1,"","r")&amp;". Disse har værdien 2 i radaren til højre ")</f>
        <v/>
      </c>
    </row>
    <row r="6" spans="2:2" ht="30" customHeight="1" x14ac:dyDescent="0.25">
      <c r="B6" s="15" t="str">
        <f>IF(E100=0,"","- " &amp;E100 &amp; " opmærksomhedområde"&amp;IF(E100=1,"","r")&amp;". Disse har værdien 3 i radaren til højre ")</f>
        <v/>
      </c>
    </row>
    <row r="7" spans="2:2" ht="30" customHeight="1" x14ac:dyDescent="0.25">
      <c r="B7" s="15" t="str">
        <f>IF(F100=0,"","- " &amp;F100 &amp; " ressourceområde"&amp;IF(F100=1,"","r")&amp;". Disse har værdien 4 i radaren til højre ")</f>
        <v/>
      </c>
    </row>
    <row r="8" spans="2:2" ht="30" customHeight="1" x14ac:dyDescent="0.25">
      <c r="B8" s="15" t="str">
        <f>IF(G100=0,"","- " &amp;G100 &amp; " stærke ressourceområde"&amp;IF(G100=1,"","r")&amp;". Disse har værdien 5 i radaren til højre ")</f>
        <v/>
      </c>
    </row>
    <row r="99" spans="1:7" x14ac:dyDescent="0.25">
      <c r="B99" s="1"/>
      <c r="C99" s="1" t="str">
        <f>'Etik og professionalitet'!AC7</f>
        <v>Stort udviklingsområde</v>
      </c>
      <c r="D99" s="1" t="str">
        <f>'Etik og professionalitet'!AC6</f>
        <v>Udviklingsområde</v>
      </c>
      <c r="E99" s="1" t="str">
        <f>'Etik og professionalitet'!AC5</f>
        <v>Opmærksomhedsområde</v>
      </c>
      <c r="F99" s="1" t="str">
        <f>'Etik og professionalitet'!AC4</f>
        <v>Ressourceområde</v>
      </c>
      <c r="G99" s="1" t="str">
        <f>'Etik og professionalitet'!AC3</f>
        <v>Stærkt ressourceområde</v>
      </c>
    </row>
    <row r="100" spans="1:7" x14ac:dyDescent="0.25">
      <c r="C100" s="1">
        <f>SUM(C101:C114)</f>
        <v>0</v>
      </c>
      <c r="D100" s="1">
        <f>SUM(D101:D114)</f>
        <v>0</v>
      </c>
      <c r="E100" s="1">
        <f>SUM(E101:E114)</f>
        <v>0</v>
      </c>
      <c r="F100" s="1">
        <f>SUM(F101:F114)</f>
        <v>0</v>
      </c>
      <c r="G100" s="1">
        <f>SUM(G101:G114)</f>
        <v>0</v>
      </c>
    </row>
    <row r="101" spans="1:7" x14ac:dyDescent="0.25">
      <c r="A101" s="1" t="str">
        <f>'Etik og professionalitet'!B9</f>
        <v>Tillid kunder/samarbejdspartnere</v>
      </c>
      <c r="B101" s="8">
        <f>'Etik og professionalitet'!F10</f>
        <v>0</v>
      </c>
      <c r="C101" s="1" t="str">
        <f>IF($B101&lt;&gt;C$99,"",1)</f>
        <v/>
      </c>
      <c r="D101" s="1" t="str">
        <f t="shared" ref="D101:G112" si="0">IF($B101&lt;&gt;D$99,"",1)</f>
        <v/>
      </c>
      <c r="E101" s="1" t="str">
        <f t="shared" si="0"/>
        <v/>
      </c>
      <c r="F101" s="1" t="str">
        <f t="shared" si="0"/>
        <v/>
      </c>
      <c r="G101" s="1" t="str">
        <f t="shared" si="0"/>
        <v/>
      </c>
    </row>
    <row r="102" spans="1:7" x14ac:dyDescent="0.25">
      <c r="A102" s="1" t="str">
        <f>'Etik og professionalitet'!B12</f>
        <v>Sikring af aftalegrundlag</v>
      </c>
      <c r="B102" s="8">
        <f>'Etik og professionalitet'!F13</f>
        <v>0</v>
      </c>
      <c r="C102" s="1" t="str">
        <f t="shared" ref="C102:C112" si="1">IF($B102&lt;&gt;C$99,"",1)</f>
        <v/>
      </c>
      <c r="D102" s="1" t="str">
        <f t="shared" si="0"/>
        <v/>
      </c>
      <c r="E102" s="1" t="str">
        <f t="shared" si="0"/>
        <v/>
      </c>
      <c r="F102" s="1" t="str">
        <f t="shared" si="0"/>
        <v/>
      </c>
      <c r="G102" s="1" t="str">
        <f t="shared" si="0"/>
        <v/>
      </c>
    </row>
    <row r="103" spans="1:7" x14ac:dyDescent="0.25">
      <c r="A103" s="1" t="str">
        <f>'Etik og professionalitet'!B14</f>
        <v>Opgave vers. kvalifikationer</v>
      </c>
      <c r="B103" s="8">
        <f>'Etik og professionalitet'!F15</f>
        <v>0</v>
      </c>
      <c r="C103" s="1" t="str">
        <f t="shared" si="1"/>
        <v/>
      </c>
      <c r="D103" s="1" t="str">
        <f t="shared" si="0"/>
        <v/>
      </c>
      <c r="E103" s="1" t="str">
        <f t="shared" si="0"/>
        <v/>
      </c>
      <c r="F103" s="1" t="str">
        <f t="shared" si="0"/>
        <v/>
      </c>
      <c r="G103" s="1" t="str">
        <f t="shared" si="0"/>
        <v/>
      </c>
    </row>
    <row r="104" spans="1:7" x14ac:dyDescent="0.25">
      <c r="A104" s="1" t="str">
        <f>'Etik og professionalitet'!B16</f>
        <v>Målrettet arbejde</v>
      </c>
      <c r="B104" s="8">
        <f>'Etik og professionalitet'!F17</f>
        <v>0</v>
      </c>
      <c r="C104" s="1" t="str">
        <f t="shared" si="1"/>
        <v/>
      </c>
      <c r="D104" s="1" t="str">
        <f t="shared" si="0"/>
        <v/>
      </c>
      <c r="E104" s="1" t="str">
        <f t="shared" si="0"/>
        <v/>
      </c>
      <c r="F104" s="1" t="str">
        <f t="shared" si="0"/>
        <v/>
      </c>
      <c r="G104" s="1" t="str">
        <f t="shared" si="0"/>
        <v/>
      </c>
    </row>
    <row r="105" spans="1:7" x14ac:dyDescent="0.25">
      <c r="A105" s="1" t="str">
        <f>'Etik og professionalitet'!B18</f>
        <v>Opgave vers. pris</v>
      </c>
      <c r="B105" s="8">
        <f>'Etik og professionalitet'!F19</f>
        <v>0</v>
      </c>
      <c r="C105" s="1" t="str">
        <f t="shared" si="1"/>
        <v/>
      </c>
      <c r="D105" s="1" t="str">
        <f t="shared" si="0"/>
        <v/>
      </c>
      <c r="E105" s="1" t="str">
        <f t="shared" si="0"/>
        <v/>
      </c>
      <c r="F105" s="1" t="str">
        <f t="shared" si="0"/>
        <v/>
      </c>
      <c r="G105" s="1" t="str">
        <f t="shared" si="0"/>
        <v/>
      </c>
    </row>
    <row r="106" spans="1:7" x14ac:dyDescent="0.25">
      <c r="A106" s="1" t="str">
        <f>'Etik og professionalitet'!B20</f>
        <v>Tavshedspligt</v>
      </c>
      <c r="B106" s="8">
        <f>'Etik og professionalitet'!F21</f>
        <v>0</v>
      </c>
      <c r="C106" s="1" t="str">
        <f t="shared" si="1"/>
        <v/>
      </c>
      <c r="D106" s="1" t="str">
        <f t="shared" si="0"/>
        <v/>
      </c>
      <c r="E106" s="1" t="str">
        <f t="shared" si="0"/>
        <v/>
      </c>
      <c r="F106" s="1" t="str">
        <f t="shared" si="0"/>
        <v/>
      </c>
      <c r="G106" s="1" t="str">
        <f t="shared" si="0"/>
        <v/>
      </c>
    </row>
    <row r="107" spans="1:7" x14ac:dyDescent="0.25">
      <c r="A107" s="1" t="str">
        <f>'Etik og professionalitet'!B22</f>
        <v>Kundens accept af  konkurrerende kunder</v>
      </c>
      <c r="B107" s="8">
        <f>'Etik og professionalitet'!F23</f>
        <v>0</v>
      </c>
      <c r="C107" s="1" t="str">
        <f t="shared" si="1"/>
        <v/>
      </c>
      <c r="D107" s="1" t="str">
        <f t="shared" si="0"/>
        <v/>
      </c>
      <c r="E107" s="1" t="str">
        <f t="shared" si="0"/>
        <v/>
      </c>
      <c r="F107" s="1" t="str">
        <f t="shared" si="0"/>
        <v/>
      </c>
      <c r="G107" s="1" t="str">
        <f t="shared" si="0"/>
        <v/>
      </c>
    </row>
    <row r="108" spans="1:7" x14ac:dyDescent="0.25">
      <c r="A108" s="1" t="str">
        <f>'Etik og professionalitet'!B24</f>
        <v>Relationer og interesser vers. objektivitet</v>
      </c>
      <c r="B108" s="8">
        <f>'Etik og professionalitet'!F25</f>
        <v>0</v>
      </c>
      <c r="C108" s="1" t="str">
        <f t="shared" si="1"/>
        <v/>
      </c>
      <c r="D108" s="1" t="str">
        <f t="shared" si="0"/>
        <v/>
      </c>
      <c r="E108" s="1" t="str">
        <f t="shared" si="0"/>
        <v/>
      </c>
      <c r="F108" s="1" t="str">
        <f t="shared" si="0"/>
        <v/>
      </c>
      <c r="G108" s="1" t="str">
        <f t="shared" si="0"/>
        <v/>
      </c>
    </row>
    <row r="109" spans="1:7" x14ac:dyDescent="0.25">
      <c r="A109" s="1" t="str">
        <f>'Etik og professionalitet'!B26</f>
        <v>Skriftlige aftalevilkår</v>
      </c>
      <c r="B109" s="8">
        <f>'Etik og professionalitet'!F27</f>
        <v>0</v>
      </c>
      <c r="C109" s="1" t="str">
        <f t="shared" si="1"/>
        <v/>
      </c>
      <c r="D109" s="1" t="str">
        <f t="shared" si="0"/>
        <v/>
      </c>
      <c r="E109" s="1" t="str">
        <f t="shared" si="0"/>
        <v/>
      </c>
      <c r="F109" s="1" t="str">
        <f t="shared" si="0"/>
        <v/>
      </c>
      <c r="G109" s="1" t="str">
        <f t="shared" si="0"/>
        <v/>
      </c>
    </row>
    <row r="110" spans="1:7" x14ac:dyDescent="0.25">
      <c r="A110" s="1" t="str">
        <f>'Etik og professionalitet'!B28</f>
        <v>Forventningsafstemning</v>
      </c>
      <c r="B110" s="8">
        <f>'Etik og professionalitet'!F29</f>
        <v>0</v>
      </c>
      <c r="C110" s="1" t="str">
        <f t="shared" si="1"/>
        <v/>
      </c>
      <c r="D110" s="1" t="str">
        <f t="shared" si="0"/>
        <v/>
      </c>
      <c r="E110" s="1" t="str">
        <f t="shared" si="0"/>
        <v/>
      </c>
      <c r="F110" s="1" t="str">
        <f t="shared" si="0"/>
        <v/>
      </c>
      <c r="G110" s="1" t="str">
        <f t="shared" si="0"/>
        <v/>
      </c>
    </row>
    <row r="111" spans="1:7" x14ac:dyDescent="0.25">
      <c r="A111" s="1">
        <f>'Etik og professionalitet'!B30</f>
        <v>0</v>
      </c>
      <c r="B111" s="8" t="str">
        <f>'Etik og professionalitet'!F31</f>
        <v/>
      </c>
      <c r="C111" s="1" t="str">
        <f t="shared" si="1"/>
        <v/>
      </c>
      <c r="D111" s="1" t="str">
        <f t="shared" si="0"/>
        <v/>
      </c>
      <c r="E111" s="1" t="str">
        <f t="shared" si="0"/>
        <v/>
      </c>
      <c r="F111" s="1" t="str">
        <f t="shared" si="0"/>
        <v/>
      </c>
      <c r="G111" s="1" t="str">
        <f t="shared" si="0"/>
        <v/>
      </c>
    </row>
    <row r="112" spans="1:7" x14ac:dyDescent="0.25">
      <c r="B112" s="8" t="str">
        <f>'Etik og professionalitet'!F33</f>
        <v/>
      </c>
      <c r="C112" s="1" t="str">
        <f t="shared" si="1"/>
        <v/>
      </c>
      <c r="D112" s="1" t="str">
        <f t="shared" si="0"/>
        <v/>
      </c>
      <c r="E112" s="1" t="str">
        <f t="shared" si="0"/>
        <v/>
      </c>
      <c r="F112" s="1" t="str">
        <f t="shared" si="0"/>
        <v/>
      </c>
      <c r="G112" s="1" t="str">
        <f t="shared" si="0"/>
        <v/>
      </c>
    </row>
  </sheetData>
  <pageMargins left="0.7" right="0.7" top="0.75" bottom="0.75" header="0.3" footer="0.3"/>
  <pageSetup paperSize="9"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4"/>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9" width="16.42578125" style="6" bestFit="1" customWidth="1"/>
    <col min="10" max="12" width="9.140625" style="6"/>
    <col min="13" max="13" width="9.42578125" style="6" bestFit="1" customWidth="1"/>
    <col min="14" max="14" width="12.5703125" style="6" bestFit="1" customWidth="1"/>
    <col min="15" max="15" width="9.140625" style="6"/>
    <col min="16" max="16" width="9.140625" style="32"/>
    <col min="17" max="32" width="9.140625" style="6"/>
    <col min="33" max="16384" width="9.140625" style="1"/>
  </cols>
  <sheetData>
    <row r="1" spans="2:29" ht="48.75" customHeight="1" x14ac:dyDescent="0.25"/>
    <row r="2" spans="2:29" x14ac:dyDescent="0.25">
      <c r="N2" s="6">
        <f>SUM(N3:N12)/COUNT(N3:N12)</f>
        <v>0</v>
      </c>
      <c r="AA2" s="6" t="s">
        <v>30</v>
      </c>
      <c r="AB2" s="6">
        <v>0</v>
      </c>
    </row>
    <row r="3" spans="2:29" ht="25.5" x14ac:dyDescent="0.35">
      <c r="B3" s="106" t="str">
        <f>Total!B3</f>
        <v>Analytiske evner og problemløsning</v>
      </c>
      <c r="C3" s="106"/>
      <c r="D3" s="106"/>
      <c r="E3" s="10"/>
      <c r="F3" s="35"/>
      <c r="G3" s="35"/>
      <c r="H3" s="35"/>
      <c r="I3" s="35"/>
      <c r="J3" s="35"/>
      <c r="K3" s="35"/>
      <c r="L3" s="35"/>
      <c r="M3" s="12" t="str">
        <f>H10</f>
        <v>Arbejdsdisciplin</v>
      </c>
      <c r="N3" s="12">
        <f>I10</f>
        <v>0</v>
      </c>
      <c r="O3" s="35"/>
      <c r="P3" s="33"/>
      <c r="Q3" s="35"/>
      <c r="R3" s="35"/>
      <c r="S3" s="35"/>
      <c r="T3" s="35"/>
      <c r="U3" s="35"/>
      <c r="V3" s="35"/>
      <c r="W3" s="35"/>
      <c r="X3" s="35"/>
      <c r="Y3" s="35"/>
      <c r="AA3" s="38" t="s">
        <v>68</v>
      </c>
      <c r="AB3" s="6">
        <v>5</v>
      </c>
      <c r="AC3" s="6" t="s">
        <v>37</v>
      </c>
    </row>
    <row r="4" spans="2:29" ht="19.5" customHeight="1" x14ac:dyDescent="0.25">
      <c r="B4" s="105" t="s">
        <v>53</v>
      </c>
      <c r="C4" s="105"/>
      <c r="D4" s="105"/>
      <c r="E4" s="9"/>
      <c r="F4" s="36"/>
      <c r="G4" s="36"/>
      <c r="H4" s="36"/>
      <c r="I4" s="36"/>
      <c r="J4" s="36"/>
      <c r="K4" s="36"/>
      <c r="L4" s="36"/>
      <c r="M4" s="13" t="str">
        <f>H13</f>
        <v>Systematik</v>
      </c>
      <c r="N4" s="13">
        <f>I13</f>
        <v>0</v>
      </c>
      <c r="O4" s="36"/>
      <c r="P4" s="34"/>
      <c r="Q4" s="36"/>
      <c r="R4" s="36"/>
      <c r="S4" s="36"/>
      <c r="T4" s="36"/>
      <c r="U4" s="36"/>
      <c r="V4" s="36"/>
      <c r="W4" s="36"/>
      <c r="X4" s="36"/>
      <c r="Y4" s="36"/>
      <c r="AA4" s="37" t="s">
        <v>5</v>
      </c>
      <c r="AB4" s="6">
        <v>4</v>
      </c>
      <c r="AC4" s="6" t="s">
        <v>17</v>
      </c>
    </row>
    <row r="5" spans="2:29" ht="9.75" customHeight="1" x14ac:dyDescent="0.25">
      <c r="M5" s="12" t="str">
        <f>H15</f>
        <v>Anbefalinger baseret på facts</v>
      </c>
      <c r="N5" s="12">
        <f>I15</f>
        <v>0</v>
      </c>
      <c r="AA5" s="37" t="s">
        <v>4</v>
      </c>
      <c r="AB5" s="6">
        <v>3</v>
      </c>
      <c r="AC5" s="6" t="s">
        <v>16</v>
      </c>
    </row>
    <row r="6" spans="2:29" ht="15" customHeight="1" x14ac:dyDescent="0.25">
      <c r="M6" s="12" t="str">
        <f>H17</f>
        <v>Skelne mellem årsager og symptomer</v>
      </c>
      <c r="N6" s="12">
        <f>I17</f>
        <v>0</v>
      </c>
      <c r="AA6" s="37" t="s">
        <v>3</v>
      </c>
      <c r="AB6" s="6">
        <v>2</v>
      </c>
      <c r="AC6" s="6" t="s">
        <v>15</v>
      </c>
    </row>
    <row r="7" spans="2:29" ht="36.75" customHeight="1" x14ac:dyDescent="0.25">
      <c r="B7" s="18" t="s">
        <v>31</v>
      </c>
      <c r="C7" s="18" t="s">
        <v>13</v>
      </c>
      <c r="D7" s="18" t="s">
        <v>18</v>
      </c>
      <c r="F7" s="39"/>
      <c r="M7" s="12" t="str">
        <f>H19</f>
        <v>Systematik- og intuitionsbalancen</v>
      </c>
      <c r="N7" s="12">
        <f>I19</f>
        <v>0</v>
      </c>
      <c r="AA7" s="37" t="s">
        <v>2</v>
      </c>
      <c r="AB7" s="6">
        <v>1</v>
      </c>
      <c r="AC7" s="6" t="s">
        <v>14</v>
      </c>
    </row>
    <row r="8" spans="2:29" ht="12" customHeight="1" x14ac:dyDescent="0.25">
      <c r="B8" s="19"/>
      <c r="C8" s="19"/>
      <c r="D8" s="19"/>
      <c r="F8" s="39"/>
      <c r="M8" s="12" t="str">
        <f>H21</f>
        <v>Data fra flere kilder</v>
      </c>
      <c r="N8" s="12">
        <f>I21</f>
        <v>0</v>
      </c>
      <c r="AA8" s="37"/>
    </row>
    <row r="9" spans="2:29" x14ac:dyDescent="0.25">
      <c r="B9" s="102" t="s">
        <v>61</v>
      </c>
      <c r="C9" s="103" t="s">
        <v>54</v>
      </c>
      <c r="D9" s="104" t="s">
        <v>30</v>
      </c>
      <c r="M9" s="12" t="str">
        <f>H23</f>
        <v>God løsningshistorik</v>
      </c>
      <c r="N9" s="12">
        <f>I23</f>
        <v>0</v>
      </c>
    </row>
    <row r="10" spans="2:29" ht="18.75" x14ac:dyDescent="0.25">
      <c r="B10" s="102"/>
      <c r="C10" s="103"/>
      <c r="D10" s="104"/>
      <c r="F10" s="5">
        <f>IF(D9="","",VLOOKUP(D9,AA$2:AC$7,3,FALSE))</f>
        <v>0</v>
      </c>
      <c r="H10" s="6" t="str">
        <f>IF(B9="","",B9)</f>
        <v>Arbejdsdisciplin</v>
      </c>
      <c r="I10" s="5">
        <f>IF(D9="","",VLOOKUP(D9,AA$2:AB$7,2,FALSE))</f>
        <v>0</v>
      </c>
      <c r="M10" s="12"/>
      <c r="N10" s="12"/>
    </row>
    <row r="11" spans="2:29" ht="9.9499999999999993" customHeight="1" x14ac:dyDescent="0.3">
      <c r="B11" s="20"/>
      <c r="C11" s="21"/>
      <c r="D11" s="22"/>
      <c r="F11" s="5" t="str">
        <f t="shared" ref="F11:F43" si="0">IF(D10="","",VLOOKUP(D10,AA$2:AC$7,3,FALSE))</f>
        <v/>
      </c>
      <c r="H11" s="6" t="str">
        <f t="shared" ref="H11:H25" si="1">IF(B10="","",B10)</f>
        <v/>
      </c>
      <c r="I11" s="5" t="str">
        <f t="shared" ref="I11:I25" si="2">IF(D10="","",VLOOKUP(D10,AA$2:AB$7,2,FALSE))</f>
        <v/>
      </c>
      <c r="M11" s="12"/>
      <c r="N11" s="12"/>
    </row>
    <row r="12" spans="2:29" ht="30" x14ac:dyDescent="0.25">
      <c r="B12" s="26" t="s">
        <v>62</v>
      </c>
      <c r="C12" s="27" t="s">
        <v>55</v>
      </c>
      <c r="D12" s="28" t="s">
        <v>30</v>
      </c>
      <c r="F12" s="5" t="str">
        <f t="shared" si="0"/>
        <v/>
      </c>
      <c r="H12" s="6" t="str">
        <f t="shared" si="1"/>
        <v/>
      </c>
      <c r="I12" s="5" t="str">
        <f t="shared" si="2"/>
        <v/>
      </c>
      <c r="M12" s="12">
        <f>H24</f>
        <v>0</v>
      </c>
      <c r="N12" s="12">
        <f>I24</f>
        <v>0</v>
      </c>
    </row>
    <row r="13" spans="2:29" ht="9.9499999999999993" customHeight="1" x14ac:dyDescent="0.25">
      <c r="B13" s="23"/>
      <c r="C13" s="24"/>
      <c r="D13" s="25"/>
      <c r="F13" s="5">
        <f t="shared" si="0"/>
        <v>0</v>
      </c>
      <c r="H13" s="6" t="str">
        <f t="shared" si="1"/>
        <v>Systematik</v>
      </c>
      <c r="I13" s="5">
        <f t="shared" si="2"/>
        <v>0</v>
      </c>
      <c r="M13" s="12"/>
      <c r="N13" s="12"/>
    </row>
    <row r="14" spans="2:29" ht="30" x14ac:dyDescent="0.25">
      <c r="B14" s="26" t="s">
        <v>63</v>
      </c>
      <c r="C14" s="27" t="s">
        <v>56</v>
      </c>
      <c r="D14" s="28" t="s">
        <v>30</v>
      </c>
      <c r="F14" s="5" t="str">
        <f t="shared" si="0"/>
        <v/>
      </c>
      <c r="H14" s="6" t="str">
        <f t="shared" si="1"/>
        <v/>
      </c>
      <c r="I14" s="5" t="str">
        <f t="shared" si="2"/>
        <v/>
      </c>
      <c r="M14" s="11"/>
      <c r="N14" s="11"/>
    </row>
    <row r="15" spans="2:29" ht="9.9499999999999993" customHeight="1" x14ac:dyDescent="0.25">
      <c r="B15" s="23"/>
      <c r="C15" s="24"/>
      <c r="D15" s="25"/>
      <c r="F15" s="5">
        <f t="shared" si="0"/>
        <v>0</v>
      </c>
      <c r="H15" s="6" t="str">
        <f t="shared" si="1"/>
        <v>Anbefalinger baseret på facts</v>
      </c>
      <c r="I15" s="5">
        <f t="shared" si="2"/>
        <v>0</v>
      </c>
      <c r="M15" s="11"/>
      <c r="N15" s="11"/>
    </row>
    <row r="16" spans="2:29" ht="18.75" x14ac:dyDescent="0.25">
      <c r="B16" s="26" t="s">
        <v>64</v>
      </c>
      <c r="C16" s="27" t="s">
        <v>57</v>
      </c>
      <c r="D16" s="28" t="s">
        <v>30</v>
      </c>
      <c r="F16" s="5" t="str">
        <f t="shared" si="0"/>
        <v/>
      </c>
      <c r="H16" s="6" t="str">
        <f t="shared" si="1"/>
        <v/>
      </c>
      <c r="I16" s="5" t="str">
        <f t="shared" si="2"/>
        <v/>
      </c>
    </row>
    <row r="17" spans="2:16" ht="9.9499999999999993" customHeight="1" x14ac:dyDescent="0.25">
      <c r="B17" s="23"/>
      <c r="C17" s="24"/>
      <c r="D17" s="25"/>
      <c r="F17" s="5">
        <f t="shared" si="0"/>
        <v>0</v>
      </c>
      <c r="H17" s="6" t="str">
        <f t="shared" si="1"/>
        <v>Skelne mellem årsager og symptomer</v>
      </c>
      <c r="I17" s="5">
        <f t="shared" si="2"/>
        <v>0</v>
      </c>
    </row>
    <row r="18" spans="2:16" ht="18.75" x14ac:dyDescent="0.25">
      <c r="B18" s="26" t="s">
        <v>65</v>
      </c>
      <c r="C18" s="27" t="s">
        <v>58</v>
      </c>
      <c r="D18" s="28" t="s">
        <v>30</v>
      </c>
      <c r="F18" s="5" t="str">
        <f t="shared" si="0"/>
        <v/>
      </c>
      <c r="H18" s="6" t="str">
        <f t="shared" si="1"/>
        <v/>
      </c>
      <c r="I18" s="5" t="str">
        <f t="shared" si="2"/>
        <v/>
      </c>
    </row>
    <row r="19" spans="2:16" ht="9.9499999999999993" customHeight="1" x14ac:dyDescent="0.25">
      <c r="B19" s="23"/>
      <c r="C19" s="24"/>
      <c r="D19" s="25"/>
      <c r="F19" s="5">
        <f t="shared" si="0"/>
        <v>0</v>
      </c>
      <c r="H19" s="6" t="str">
        <f t="shared" si="1"/>
        <v>Systematik- og intuitionsbalancen</v>
      </c>
      <c r="I19" s="5">
        <f t="shared" si="2"/>
        <v>0</v>
      </c>
    </row>
    <row r="20" spans="2:16" ht="18.75" x14ac:dyDescent="0.25">
      <c r="B20" s="26" t="s">
        <v>66</v>
      </c>
      <c r="C20" s="27" t="s">
        <v>59</v>
      </c>
      <c r="D20" s="28" t="s">
        <v>30</v>
      </c>
      <c r="F20" s="5" t="str">
        <f t="shared" si="0"/>
        <v/>
      </c>
      <c r="H20" s="6" t="str">
        <f t="shared" si="1"/>
        <v/>
      </c>
      <c r="I20" s="5" t="str">
        <f t="shared" si="2"/>
        <v/>
      </c>
    </row>
    <row r="21" spans="2:16" ht="9.9499999999999993" customHeight="1" x14ac:dyDescent="0.25">
      <c r="B21" s="23"/>
      <c r="C21" s="24"/>
      <c r="D21" s="25"/>
      <c r="F21" s="5">
        <f t="shared" si="0"/>
        <v>0</v>
      </c>
      <c r="H21" s="6" t="str">
        <f t="shared" si="1"/>
        <v>Data fra flere kilder</v>
      </c>
      <c r="I21" s="5">
        <f t="shared" si="2"/>
        <v>0</v>
      </c>
    </row>
    <row r="22" spans="2:16" ht="30" x14ac:dyDescent="0.25">
      <c r="B22" s="26" t="s">
        <v>67</v>
      </c>
      <c r="C22" s="27" t="s">
        <v>60</v>
      </c>
      <c r="D22" s="28" t="s">
        <v>30</v>
      </c>
      <c r="F22" s="5" t="str">
        <f t="shared" si="0"/>
        <v/>
      </c>
      <c r="H22" s="6" t="str">
        <f t="shared" si="1"/>
        <v/>
      </c>
      <c r="I22" s="5" t="str">
        <f t="shared" si="2"/>
        <v/>
      </c>
    </row>
    <row r="23" spans="2:16" ht="9.9499999999999993" customHeight="1" x14ac:dyDescent="0.25">
      <c r="B23" s="23"/>
      <c r="C23" s="24"/>
      <c r="D23" s="25"/>
      <c r="F23" s="5">
        <f t="shared" si="0"/>
        <v>0</v>
      </c>
      <c r="H23" s="6" t="str">
        <f t="shared" si="1"/>
        <v>God løsningshistorik</v>
      </c>
      <c r="I23" s="5">
        <f t="shared" si="2"/>
        <v>0</v>
      </c>
    </row>
    <row r="24" spans="2:16" s="6" customFormat="1" ht="18.75" x14ac:dyDescent="0.25">
      <c r="B24" s="16"/>
      <c r="C24" s="1"/>
      <c r="D24" s="7"/>
      <c r="E24" s="1"/>
      <c r="F24" s="5"/>
      <c r="G24" s="5"/>
      <c r="I24" s="5"/>
      <c r="P24" s="32"/>
    </row>
    <row r="25" spans="2:16" s="6" customFormat="1" ht="18.75" x14ac:dyDescent="0.25">
      <c r="B25" s="16"/>
      <c r="C25" s="1"/>
      <c r="D25" s="7"/>
      <c r="E25" s="1"/>
      <c r="F25" s="5" t="str">
        <f t="shared" si="0"/>
        <v/>
      </c>
      <c r="G25" s="5" t="str">
        <f t="shared" ref="G25:G44" si="3">IF(D25="","",VLOOKUP(D25,AA$4:AB$7,2,FALSE))</f>
        <v/>
      </c>
      <c r="H25" s="6" t="str">
        <f t="shared" si="1"/>
        <v/>
      </c>
      <c r="I25" s="5" t="str">
        <f t="shared" si="2"/>
        <v/>
      </c>
      <c r="P25" s="32"/>
    </row>
    <row r="26" spans="2:16" s="6" customFormat="1" ht="18.75" x14ac:dyDescent="0.25">
      <c r="B26" s="16"/>
      <c r="C26" s="1"/>
      <c r="D26" s="7"/>
      <c r="E26" s="1"/>
      <c r="F26" s="5" t="str">
        <f t="shared" si="0"/>
        <v/>
      </c>
      <c r="G26" s="5" t="str">
        <f t="shared" si="3"/>
        <v/>
      </c>
      <c r="P26" s="32"/>
    </row>
    <row r="27" spans="2:16" s="6" customFormat="1" ht="18.75" x14ac:dyDescent="0.25">
      <c r="B27" s="16"/>
      <c r="C27" s="1"/>
      <c r="D27" s="7"/>
      <c r="E27" s="1"/>
      <c r="F27" s="5" t="str">
        <f t="shared" si="0"/>
        <v/>
      </c>
      <c r="G27" s="5" t="str">
        <f t="shared" si="3"/>
        <v/>
      </c>
      <c r="P27" s="32"/>
    </row>
    <row r="28" spans="2:16" s="6" customFormat="1" ht="18.75" x14ac:dyDescent="0.25">
      <c r="B28" s="16"/>
      <c r="C28" s="1"/>
      <c r="D28" s="7"/>
      <c r="E28" s="1"/>
      <c r="F28" s="5" t="str">
        <f t="shared" si="0"/>
        <v/>
      </c>
      <c r="G28" s="5" t="str">
        <f t="shared" si="3"/>
        <v/>
      </c>
      <c r="P28" s="32"/>
    </row>
    <row r="29" spans="2:16" s="6" customFormat="1" ht="18.75" x14ac:dyDescent="0.25">
      <c r="B29" s="16"/>
      <c r="C29" s="1"/>
      <c r="D29" s="7"/>
      <c r="E29" s="1"/>
      <c r="F29" s="5" t="str">
        <f t="shared" si="0"/>
        <v/>
      </c>
      <c r="G29" s="5" t="str">
        <f t="shared" si="3"/>
        <v/>
      </c>
      <c r="P29" s="32"/>
    </row>
    <row r="30" spans="2:16" s="6" customFormat="1" ht="18.75" x14ac:dyDescent="0.25">
      <c r="B30" s="16"/>
      <c r="C30" s="1"/>
      <c r="D30" s="7"/>
      <c r="E30" s="1"/>
      <c r="F30" s="5" t="str">
        <f t="shared" si="0"/>
        <v/>
      </c>
      <c r="G30" s="5" t="str">
        <f t="shared" si="3"/>
        <v/>
      </c>
      <c r="P30" s="32"/>
    </row>
    <row r="31" spans="2:16" s="6" customFormat="1" ht="18.75" x14ac:dyDescent="0.25">
      <c r="B31" s="16"/>
      <c r="C31" s="1"/>
      <c r="D31" s="7"/>
      <c r="E31" s="1"/>
      <c r="F31" s="5" t="str">
        <f t="shared" si="0"/>
        <v/>
      </c>
      <c r="G31" s="5" t="str">
        <f t="shared" si="3"/>
        <v/>
      </c>
      <c r="P31" s="32"/>
    </row>
    <row r="32" spans="2:16" s="6" customFormat="1" ht="18.75" x14ac:dyDescent="0.25">
      <c r="B32" s="16"/>
      <c r="C32" s="1"/>
      <c r="D32" s="7"/>
      <c r="E32" s="1"/>
      <c r="F32" s="5" t="str">
        <f t="shared" si="0"/>
        <v/>
      </c>
      <c r="G32" s="5" t="str">
        <f t="shared" si="3"/>
        <v/>
      </c>
      <c r="P32" s="32"/>
    </row>
    <row r="33" spans="2:16" s="6" customFormat="1" ht="18.75" x14ac:dyDescent="0.25">
      <c r="B33" s="16"/>
      <c r="C33" s="1"/>
      <c r="D33" s="7"/>
      <c r="E33" s="1"/>
      <c r="F33" s="5" t="str">
        <f t="shared" si="0"/>
        <v/>
      </c>
      <c r="G33" s="5" t="str">
        <f t="shared" si="3"/>
        <v/>
      </c>
      <c r="P33" s="32"/>
    </row>
    <row r="34" spans="2:16" s="6" customFormat="1" ht="18.75" x14ac:dyDescent="0.25">
      <c r="B34" s="16"/>
      <c r="C34" s="1"/>
      <c r="D34" s="7"/>
      <c r="E34" s="1"/>
      <c r="F34" s="5" t="str">
        <f t="shared" si="0"/>
        <v/>
      </c>
      <c r="G34" s="5" t="str">
        <f t="shared" si="3"/>
        <v/>
      </c>
      <c r="P34" s="32"/>
    </row>
    <row r="35" spans="2:16" s="6" customFormat="1" ht="18.75" x14ac:dyDescent="0.25">
      <c r="B35" s="16"/>
      <c r="C35" s="1"/>
      <c r="D35" s="7"/>
      <c r="E35" s="1"/>
      <c r="F35" s="5" t="str">
        <f t="shared" si="0"/>
        <v/>
      </c>
      <c r="G35" s="5" t="str">
        <f t="shared" si="3"/>
        <v/>
      </c>
      <c r="P35" s="32"/>
    </row>
    <row r="36" spans="2:16" s="6" customFormat="1" ht="18.75" x14ac:dyDescent="0.25">
      <c r="B36" s="16"/>
      <c r="C36" s="1"/>
      <c r="D36" s="7"/>
      <c r="E36" s="1"/>
      <c r="F36" s="5" t="str">
        <f t="shared" si="0"/>
        <v/>
      </c>
      <c r="G36" s="5" t="str">
        <f t="shared" si="3"/>
        <v/>
      </c>
      <c r="P36" s="32"/>
    </row>
    <row r="37" spans="2:16" s="6" customFormat="1" ht="18.75" x14ac:dyDescent="0.25">
      <c r="B37" s="16"/>
      <c r="C37" s="1"/>
      <c r="D37" s="7"/>
      <c r="E37" s="1"/>
      <c r="F37" s="5" t="str">
        <f t="shared" si="0"/>
        <v/>
      </c>
      <c r="G37" s="5" t="str">
        <f t="shared" si="3"/>
        <v/>
      </c>
      <c r="P37" s="32"/>
    </row>
    <row r="38" spans="2:16" s="6" customFormat="1" ht="18.75" x14ac:dyDescent="0.25">
      <c r="B38" s="16"/>
      <c r="C38" s="1"/>
      <c r="D38" s="7"/>
      <c r="E38" s="1"/>
      <c r="F38" s="5" t="str">
        <f t="shared" si="0"/>
        <v/>
      </c>
      <c r="G38" s="5" t="str">
        <f t="shared" si="3"/>
        <v/>
      </c>
      <c r="P38" s="32"/>
    </row>
    <row r="39" spans="2:16" s="6" customFormat="1" ht="18.75" x14ac:dyDescent="0.25">
      <c r="B39" s="16"/>
      <c r="C39" s="1"/>
      <c r="D39" s="7"/>
      <c r="E39" s="1"/>
      <c r="F39" s="5" t="str">
        <f t="shared" si="0"/>
        <v/>
      </c>
      <c r="G39" s="5" t="str">
        <f t="shared" si="3"/>
        <v/>
      </c>
      <c r="P39" s="32"/>
    </row>
    <row r="40" spans="2:16" s="6" customFormat="1" ht="18.75" x14ac:dyDescent="0.25">
      <c r="B40" s="16"/>
      <c r="C40" s="1"/>
      <c r="D40" s="7"/>
      <c r="E40" s="1"/>
      <c r="F40" s="5" t="str">
        <f t="shared" si="0"/>
        <v/>
      </c>
      <c r="G40" s="5" t="str">
        <f t="shared" si="3"/>
        <v/>
      </c>
      <c r="P40" s="32"/>
    </row>
    <row r="41" spans="2:16" s="6" customFormat="1" ht="18.75" x14ac:dyDescent="0.25">
      <c r="B41" s="16"/>
      <c r="C41" s="1"/>
      <c r="D41" s="7"/>
      <c r="E41" s="1"/>
      <c r="F41" s="5" t="str">
        <f t="shared" si="0"/>
        <v/>
      </c>
      <c r="G41" s="5" t="str">
        <f t="shared" si="3"/>
        <v/>
      </c>
      <c r="P41" s="32"/>
    </row>
    <row r="42" spans="2:16" s="6" customFormat="1" ht="18.75" x14ac:dyDescent="0.25">
      <c r="B42" s="16"/>
      <c r="C42" s="1"/>
      <c r="D42" s="7"/>
      <c r="E42" s="1"/>
      <c r="F42" s="5" t="str">
        <f t="shared" si="0"/>
        <v/>
      </c>
      <c r="G42" s="5" t="str">
        <f t="shared" si="3"/>
        <v/>
      </c>
      <c r="P42" s="32"/>
    </row>
    <row r="43" spans="2:16" s="6" customFormat="1" ht="18.75" x14ac:dyDescent="0.25">
      <c r="B43" s="16"/>
      <c r="C43" s="1"/>
      <c r="D43" s="7"/>
      <c r="E43" s="1"/>
      <c r="F43" s="5" t="str">
        <f t="shared" si="0"/>
        <v/>
      </c>
      <c r="G43" s="5" t="str">
        <f t="shared" si="3"/>
        <v/>
      </c>
      <c r="P43" s="32"/>
    </row>
    <row r="44" spans="2:16" s="6" customFormat="1" ht="18.75" x14ac:dyDescent="0.25">
      <c r="B44" s="16"/>
      <c r="C44" s="1"/>
      <c r="D44" s="7"/>
      <c r="E44" s="1"/>
      <c r="G44" s="5" t="str">
        <f t="shared" si="3"/>
        <v/>
      </c>
      <c r="P44" s="32"/>
    </row>
  </sheetData>
  <dataConsolidate/>
  <mergeCells count="5">
    <mergeCell ref="B4:D4"/>
    <mergeCell ref="B9:B10"/>
    <mergeCell ref="C9:C10"/>
    <mergeCell ref="D9:D10"/>
    <mergeCell ref="B3:D3"/>
  </mergeCells>
  <conditionalFormatting sqref="H4">
    <cfRule type="expression" dxfId="13" priority="1">
      <formula>$G$7&gt;1</formula>
    </cfRule>
  </conditionalFormatting>
  <dataValidations count="1">
    <dataValidation type="list" allowBlank="1" showInputMessage="1" showErrorMessage="1" sqref="D12 D14 D16 D20 D22 D18 D9">
      <formula1>$AA$2:$AA$7</formula1>
    </dataValidation>
  </dataValidations>
  <pageMargins left="0.7" right="0.7" top="0.75" bottom="0.75"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
  <sheetViews>
    <sheetView showGridLines="0" showRowColHeaders="0" workbookViewId="0">
      <selection activeCell="G1" sqref="G1"/>
    </sheetView>
  </sheetViews>
  <sheetFormatPr defaultRowHeight="15" x14ac:dyDescent="0.25"/>
  <cols>
    <col min="1" max="1" width="8.710937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1" spans="2:2" ht="51.75" customHeight="1" x14ac:dyDescent="0.25"/>
    <row r="2" spans="2:2" ht="44.25" customHeight="1" x14ac:dyDescent="0.25"/>
    <row r="3" spans="2:2" ht="23.25" x14ac:dyDescent="0.35">
      <c r="B3" s="14" t="str">
        <f>"Indenfor " &amp;'Etik og professionalitet'!C3&amp; " har du:"</f>
        <v>Indenfor Etik og professionalitet har du:</v>
      </c>
    </row>
    <row r="4" spans="2:2" ht="30" customHeight="1" x14ac:dyDescent="0.25">
      <c r="B4" s="15" t="str">
        <f>IF(C100=0,"","- " &amp;C100 &amp; " store udviklingsområde"&amp;IF(C100=1,"","r")&amp;". Disse har værdien 1 i radaren til højre ")</f>
        <v/>
      </c>
    </row>
    <row r="5" spans="2:2" ht="30" customHeight="1" x14ac:dyDescent="0.25">
      <c r="B5" s="15" t="str">
        <f>IF(D100=0,"","- " &amp;D100 &amp; " udviklingsområde"&amp;IF(D100=1,"","r")&amp;". Disse har værdien 2 i radaren til højre ")</f>
        <v/>
      </c>
    </row>
    <row r="6" spans="2:2" ht="30" customHeight="1" x14ac:dyDescent="0.25">
      <c r="B6" s="15" t="str">
        <f>IF(E100=0,"","- " &amp;E100 &amp; " opmærksomhedområde"&amp;IF(E100=1,"","r")&amp;". Disse har værdien 3 i radaren til højre ")</f>
        <v/>
      </c>
    </row>
    <row r="7" spans="2:2" ht="30" customHeight="1" x14ac:dyDescent="0.25">
      <c r="B7" s="15" t="str">
        <f>IF(F100=0,"","- " &amp;F100 &amp; " ressourceområde"&amp;IF(F100=1,"","r")&amp;". Disse har værdien 4 i radaren til højre ")</f>
        <v/>
      </c>
    </row>
    <row r="8" spans="2:2" ht="30" customHeight="1" x14ac:dyDescent="0.25">
      <c r="B8" s="15" t="str">
        <f>IF(G100=0,"","- " &amp;G100 &amp; " stærke ressourceområde"&amp;IF(G100=1,"","r")&amp;". Disse har værdien 5 i radaren til højre ")</f>
        <v/>
      </c>
    </row>
    <row r="99" spans="1:7" x14ac:dyDescent="0.25">
      <c r="B99" s="1"/>
      <c r="C99" s="1" t="str">
        <f>'Etik og professionalitet'!AC7</f>
        <v>Stort udviklingsområde</v>
      </c>
      <c r="D99" s="1" t="str">
        <f>'Etik og professionalitet'!AC6</f>
        <v>Udviklingsområde</v>
      </c>
      <c r="E99" s="1" t="str">
        <f>'Etik og professionalitet'!AC5</f>
        <v>Opmærksomhedsområde</v>
      </c>
      <c r="F99" s="1" t="str">
        <f>'Etik og professionalitet'!AC4</f>
        <v>Ressourceområde</v>
      </c>
      <c r="G99" s="1" t="str">
        <f>'Etik og professionalitet'!AC3</f>
        <v>Stærkt ressourceområde</v>
      </c>
    </row>
    <row r="100" spans="1:7" x14ac:dyDescent="0.25">
      <c r="C100" s="1">
        <f>SUM(C101:C114)</f>
        <v>0</v>
      </c>
      <c r="D100" s="1">
        <f>SUM(D101:D114)</f>
        <v>0</v>
      </c>
      <c r="E100" s="1">
        <f>SUM(E101:E114)</f>
        <v>0</v>
      </c>
      <c r="F100" s="1">
        <f>SUM(F101:F114)</f>
        <v>0</v>
      </c>
      <c r="G100" s="1">
        <f>SUM(G101:G114)</f>
        <v>0</v>
      </c>
    </row>
    <row r="101" spans="1:7" x14ac:dyDescent="0.25">
      <c r="A101" s="44" t="str">
        <f>'Analytiske evner og problemløsn'!B9</f>
        <v>Arbejdsdisciplin</v>
      </c>
      <c r="B101" s="8">
        <f>'Analytiske evner og problemløsn'!F10</f>
        <v>0</v>
      </c>
      <c r="C101" s="1" t="str">
        <f>IF($B101&lt;&gt;C$99,"",1)</f>
        <v/>
      </c>
      <c r="D101" s="1" t="str">
        <f t="shared" ref="D101:G112" si="0">IF($B101&lt;&gt;D$99,"",1)</f>
        <v/>
      </c>
      <c r="E101" s="1" t="str">
        <f t="shared" si="0"/>
        <v/>
      </c>
      <c r="F101" s="1" t="str">
        <f t="shared" si="0"/>
        <v/>
      </c>
      <c r="G101" s="1" t="str">
        <f t="shared" si="0"/>
        <v/>
      </c>
    </row>
    <row r="102" spans="1:7" x14ac:dyDescent="0.25">
      <c r="A102" s="44" t="str">
        <f>'Analytiske evner og problemløsn'!B12</f>
        <v>Systematik</v>
      </c>
      <c r="B102" s="8">
        <f>'Analytiske evner og problemløsn'!F13</f>
        <v>0</v>
      </c>
      <c r="C102" s="1" t="str">
        <f t="shared" ref="C102:C112" si="1">IF($B102&lt;&gt;C$99,"",1)</f>
        <v/>
      </c>
      <c r="D102" s="1" t="str">
        <f t="shared" si="0"/>
        <v/>
      </c>
      <c r="E102" s="1" t="str">
        <f t="shared" si="0"/>
        <v/>
      </c>
      <c r="F102" s="1" t="str">
        <f t="shared" si="0"/>
        <v/>
      </c>
      <c r="G102" s="1" t="str">
        <f t="shared" si="0"/>
        <v/>
      </c>
    </row>
    <row r="103" spans="1:7" x14ac:dyDescent="0.25">
      <c r="A103" s="44" t="str">
        <f>'Analytiske evner og problemløsn'!B14</f>
        <v>Anbefalinger baseret på facts</v>
      </c>
      <c r="B103" s="8">
        <f>'Analytiske evner og problemløsn'!F15</f>
        <v>0</v>
      </c>
      <c r="C103" s="1" t="str">
        <f t="shared" si="1"/>
        <v/>
      </c>
      <c r="D103" s="1" t="str">
        <f t="shared" si="0"/>
        <v/>
      </c>
      <c r="E103" s="1" t="str">
        <f t="shared" si="0"/>
        <v/>
      </c>
      <c r="F103" s="1" t="str">
        <f t="shared" si="0"/>
        <v/>
      </c>
      <c r="G103" s="1" t="str">
        <f t="shared" si="0"/>
        <v/>
      </c>
    </row>
    <row r="104" spans="1:7" x14ac:dyDescent="0.25">
      <c r="A104" s="44" t="str">
        <f>'Analytiske evner og problemløsn'!B16</f>
        <v>Skelne mellem årsager og symptomer</v>
      </c>
      <c r="B104" s="8">
        <f>'Analytiske evner og problemløsn'!F17</f>
        <v>0</v>
      </c>
      <c r="C104" s="1" t="str">
        <f t="shared" si="1"/>
        <v/>
      </c>
      <c r="D104" s="1" t="str">
        <f t="shared" si="0"/>
        <v/>
      </c>
      <c r="E104" s="1" t="str">
        <f t="shared" si="0"/>
        <v/>
      </c>
      <c r="F104" s="1" t="str">
        <f t="shared" si="0"/>
        <v/>
      </c>
      <c r="G104" s="1" t="str">
        <f t="shared" si="0"/>
        <v/>
      </c>
    </row>
    <row r="105" spans="1:7" x14ac:dyDescent="0.25">
      <c r="A105" s="44" t="str">
        <f>'Analytiske evner og problemløsn'!B18</f>
        <v>Systematik- og intuitionsbalancen</v>
      </c>
      <c r="B105" s="8">
        <f>'Analytiske evner og problemløsn'!F19</f>
        <v>0</v>
      </c>
      <c r="C105" s="1" t="str">
        <f t="shared" si="1"/>
        <v/>
      </c>
      <c r="D105" s="1" t="str">
        <f t="shared" si="0"/>
        <v/>
      </c>
      <c r="E105" s="1" t="str">
        <f t="shared" si="0"/>
        <v/>
      </c>
      <c r="F105" s="1" t="str">
        <f t="shared" si="0"/>
        <v/>
      </c>
      <c r="G105" s="1" t="str">
        <f t="shared" si="0"/>
        <v/>
      </c>
    </row>
    <row r="106" spans="1:7" x14ac:dyDescent="0.25">
      <c r="A106" s="44" t="str">
        <f>'Analytiske evner og problemløsn'!B20</f>
        <v>Data fra flere kilder</v>
      </c>
      <c r="B106" s="8">
        <f>'Analytiske evner og problemløsn'!F21</f>
        <v>0</v>
      </c>
      <c r="C106" s="1" t="str">
        <f t="shared" si="1"/>
        <v/>
      </c>
      <c r="D106" s="1" t="str">
        <f t="shared" si="0"/>
        <v/>
      </c>
      <c r="E106" s="1" t="str">
        <f t="shared" si="0"/>
        <v/>
      </c>
      <c r="F106" s="1" t="str">
        <f t="shared" si="0"/>
        <v/>
      </c>
      <c r="G106" s="1" t="str">
        <f t="shared" si="0"/>
        <v/>
      </c>
    </row>
    <row r="107" spans="1:7" x14ac:dyDescent="0.25">
      <c r="A107" s="44" t="str">
        <f>'Analytiske evner og problemløsn'!B22</f>
        <v>God løsningshistorik</v>
      </c>
      <c r="B107" s="8">
        <f>'Analytiske evner og problemløsn'!F23</f>
        <v>0</v>
      </c>
      <c r="C107" s="1" t="str">
        <f t="shared" si="1"/>
        <v/>
      </c>
      <c r="D107" s="1" t="str">
        <f t="shared" si="0"/>
        <v/>
      </c>
      <c r="E107" s="1" t="str">
        <f t="shared" si="0"/>
        <v/>
      </c>
      <c r="F107" s="1" t="str">
        <f t="shared" si="0"/>
        <v/>
      </c>
      <c r="G107" s="1" t="str">
        <f t="shared" si="0"/>
        <v/>
      </c>
    </row>
    <row r="108" spans="1:7" x14ac:dyDescent="0.25">
      <c r="A108" s="44"/>
      <c r="C108" s="1" t="str">
        <f t="shared" si="1"/>
        <v/>
      </c>
      <c r="D108" s="1" t="str">
        <f t="shared" si="0"/>
        <v/>
      </c>
      <c r="E108" s="1" t="str">
        <f t="shared" si="0"/>
        <v/>
      </c>
      <c r="F108" s="1" t="str">
        <f t="shared" si="0"/>
        <v/>
      </c>
      <c r="G108" s="1" t="str">
        <f t="shared" si="0"/>
        <v/>
      </c>
    </row>
    <row r="109" spans="1:7" x14ac:dyDescent="0.25">
      <c r="A109" s="44"/>
      <c r="C109" s="1" t="str">
        <f t="shared" si="1"/>
        <v/>
      </c>
      <c r="D109" s="1" t="str">
        <f t="shared" si="0"/>
        <v/>
      </c>
      <c r="E109" s="1" t="str">
        <f t="shared" si="0"/>
        <v/>
      </c>
      <c r="F109" s="1" t="str">
        <f t="shared" si="0"/>
        <v/>
      </c>
      <c r="G109" s="1" t="str">
        <f t="shared" si="0"/>
        <v/>
      </c>
    </row>
    <row r="110" spans="1:7" x14ac:dyDescent="0.25">
      <c r="A110" s="44"/>
      <c r="C110" s="1" t="str">
        <f t="shared" si="1"/>
        <v/>
      </c>
      <c r="D110" s="1" t="str">
        <f t="shared" si="0"/>
        <v/>
      </c>
      <c r="E110" s="1" t="str">
        <f t="shared" si="0"/>
        <v/>
      </c>
      <c r="F110" s="1" t="str">
        <f t="shared" si="0"/>
        <v/>
      </c>
      <c r="G110" s="1" t="str">
        <f t="shared" si="0"/>
        <v/>
      </c>
    </row>
    <row r="111" spans="1:7" x14ac:dyDescent="0.25">
      <c r="B111" s="8" t="str">
        <f>'Etik og professionalitet'!F31</f>
        <v/>
      </c>
      <c r="C111" s="1" t="str">
        <f t="shared" si="1"/>
        <v/>
      </c>
      <c r="D111" s="1" t="str">
        <f t="shared" si="0"/>
        <v/>
      </c>
      <c r="E111" s="1" t="str">
        <f t="shared" si="0"/>
        <v/>
      </c>
      <c r="F111" s="1" t="str">
        <f t="shared" si="0"/>
        <v/>
      </c>
      <c r="G111" s="1" t="str">
        <f t="shared" si="0"/>
        <v/>
      </c>
    </row>
    <row r="112" spans="1:7" x14ac:dyDescent="0.25">
      <c r="B112" s="8" t="str">
        <f>'Etik og professionalitet'!F33</f>
        <v/>
      </c>
      <c r="C112" s="1" t="str">
        <f t="shared" si="1"/>
        <v/>
      </c>
      <c r="D112" s="1" t="str">
        <f t="shared" si="0"/>
        <v/>
      </c>
      <c r="E112" s="1" t="str">
        <f t="shared" si="0"/>
        <v/>
      </c>
      <c r="F112" s="1" t="str">
        <f t="shared" si="0"/>
        <v/>
      </c>
      <c r="G112" s="1" t="str">
        <f t="shared" si="0"/>
        <v/>
      </c>
    </row>
  </sheetData>
  <pageMargins left="0.7" right="0.7" top="0.75" bottom="0.75" header="0.3" footer="0.3"/>
  <pageSetup paperSize="9"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F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3" spans="2:29" x14ac:dyDescent="0.25">
      <c r="N3" s="6">
        <f>SUM(N5:N14)/COUNT(N5:N14)</f>
        <v>0</v>
      </c>
      <c r="P3" s="32"/>
      <c r="AA3" s="6" t="s">
        <v>30</v>
      </c>
      <c r="AB3" s="6">
        <v>0</v>
      </c>
    </row>
    <row r="4" spans="2:29" x14ac:dyDescent="0.25">
      <c r="P4" s="32"/>
    </row>
    <row r="5" spans="2:29" ht="25.5" x14ac:dyDescent="0.35">
      <c r="C5" s="17" t="s">
        <v>39</v>
      </c>
      <c r="D5" s="17"/>
      <c r="E5" s="43"/>
      <c r="F5" s="35"/>
      <c r="G5" s="35"/>
      <c r="H5" s="35"/>
      <c r="I5" s="35"/>
      <c r="J5" s="35"/>
      <c r="K5" s="35"/>
      <c r="L5" s="35"/>
      <c r="M5" s="12" t="str">
        <f>H12</f>
        <v>Arbejder effektivt</v>
      </c>
      <c r="N5" s="12">
        <f>I12</f>
        <v>0</v>
      </c>
      <c r="O5" s="35"/>
      <c r="P5" s="33"/>
      <c r="Q5" s="35"/>
      <c r="R5" s="35"/>
      <c r="S5" s="35"/>
      <c r="T5" s="35"/>
      <c r="U5" s="35"/>
      <c r="V5" s="35"/>
      <c r="W5" s="35"/>
      <c r="X5" s="35"/>
      <c r="Y5" s="35"/>
      <c r="AA5" s="38" t="s">
        <v>68</v>
      </c>
      <c r="AB5" s="6">
        <v>5</v>
      </c>
      <c r="AC5" s="6" t="s">
        <v>37</v>
      </c>
    </row>
    <row r="6" spans="2:29" ht="19.5" customHeight="1" x14ac:dyDescent="0.25">
      <c r="B6" s="105" t="s">
        <v>69</v>
      </c>
      <c r="C6" s="105"/>
      <c r="D6" s="105"/>
      <c r="E6" s="9"/>
      <c r="F6" s="36"/>
      <c r="G6" s="36"/>
      <c r="H6" s="36"/>
      <c r="I6" s="36"/>
      <c r="J6" s="36"/>
      <c r="K6" s="36"/>
      <c r="L6" s="36"/>
      <c r="M6" s="13" t="str">
        <f>H15</f>
        <v>Tilpasser stil</v>
      </c>
      <c r="N6" s="13">
        <f>I15</f>
        <v>0</v>
      </c>
      <c r="O6" s="36"/>
      <c r="P6" s="34"/>
      <c r="Q6" s="36"/>
      <c r="R6" s="36"/>
      <c r="S6" s="36"/>
      <c r="T6" s="36"/>
      <c r="U6" s="36"/>
      <c r="V6" s="36"/>
      <c r="W6" s="36"/>
      <c r="X6" s="36"/>
      <c r="Y6" s="36"/>
      <c r="AA6" s="37" t="s">
        <v>5</v>
      </c>
      <c r="AB6" s="6">
        <v>4</v>
      </c>
      <c r="AC6" s="6" t="s">
        <v>17</v>
      </c>
    </row>
    <row r="7" spans="2:29" ht="9.75" customHeight="1" x14ac:dyDescent="0.25">
      <c r="M7" s="12" t="str">
        <f>H17</f>
        <v>Arbejde for komstruktivt samarbejde</v>
      </c>
      <c r="N7" s="12">
        <f>I17</f>
        <v>0</v>
      </c>
      <c r="P7" s="32"/>
      <c r="AA7" s="37" t="s">
        <v>4</v>
      </c>
      <c r="AB7" s="6">
        <v>3</v>
      </c>
      <c r="AC7" s="6" t="s">
        <v>16</v>
      </c>
    </row>
    <row r="8" spans="2:29" ht="15" customHeight="1" x14ac:dyDescent="0.25">
      <c r="M8" s="12" t="str">
        <f>H19</f>
        <v>Erfaring</v>
      </c>
      <c r="N8" s="12">
        <f>I19</f>
        <v>0</v>
      </c>
      <c r="P8" s="32"/>
      <c r="AA8" s="37" t="s">
        <v>3</v>
      </c>
      <c r="AB8" s="6">
        <v>2</v>
      </c>
      <c r="AC8" s="6" t="s">
        <v>15</v>
      </c>
    </row>
    <row r="9" spans="2:29" ht="36.75" customHeight="1" x14ac:dyDescent="0.25">
      <c r="B9" s="18" t="s">
        <v>31</v>
      </c>
      <c r="C9" s="18" t="s">
        <v>13</v>
      </c>
      <c r="D9" s="18" t="s">
        <v>18</v>
      </c>
      <c r="F9" s="39"/>
      <c r="G9" s="6" t="e">
        <f>SUM(G12:G51)/COUNT(G12:G51)</f>
        <v>#DIV/0!</v>
      </c>
      <c r="M9" s="12" t="str">
        <f>H21</f>
        <v>Tager initiativ til relationer</v>
      </c>
      <c r="N9" s="12">
        <f>I21</f>
        <v>0</v>
      </c>
      <c r="P9" s="32"/>
      <c r="AA9" s="37" t="s">
        <v>2</v>
      </c>
      <c r="AB9" s="6">
        <v>1</v>
      </c>
      <c r="AC9" s="6" t="s">
        <v>14</v>
      </c>
    </row>
    <row r="10" spans="2:29" ht="12" customHeight="1" x14ac:dyDescent="0.25">
      <c r="B10" s="19"/>
      <c r="C10" s="19"/>
      <c r="D10" s="19"/>
      <c r="F10" s="39"/>
      <c r="M10" s="12" t="str">
        <f>H23</f>
        <v>Forståelse for processer</v>
      </c>
      <c r="N10" s="12">
        <f>I23</f>
        <v>0</v>
      </c>
      <c r="P10" s="32"/>
      <c r="AA10" s="37"/>
    </row>
    <row r="11" spans="2:29" x14ac:dyDescent="0.25">
      <c r="B11" s="102" t="s">
        <v>77</v>
      </c>
      <c r="C11" s="103" t="s">
        <v>70</v>
      </c>
      <c r="D11" s="104" t="s">
        <v>30</v>
      </c>
      <c r="M11" s="12" t="str">
        <f>H25</f>
        <v>Begå sig overalt</v>
      </c>
      <c r="N11" s="12">
        <f>I25</f>
        <v>0</v>
      </c>
      <c r="P11" s="32"/>
    </row>
    <row r="12" spans="2:29" ht="18.75" x14ac:dyDescent="0.25">
      <c r="B12" s="102"/>
      <c r="C12" s="103"/>
      <c r="D12" s="104"/>
      <c r="F12" s="5">
        <f t="shared" ref="F12:F50" si="0">IF(D11="","",VLOOKUP(D11,AA$3:AC$9,3,FALSE))</f>
        <v>0</v>
      </c>
      <c r="H12" s="6" t="str">
        <f>IF(B11="","",B11)</f>
        <v>Arbejder effektivt</v>
      </c>
      <c r="I12" s="5">
        <f t="shared" ref="I12:I32" si="1">IF(D11="","",VLOOKUP(D11,AA$3:AB$9,2,FALSE))</f>
        <v>0</v>
      </c>
      <c r="M12" s="12" t="str">
        <f>H27</f>
        <v/>
      </c>
      <c r="N12" s="12" t="str">
        <f>I27</f>
        <v/>
      </c>
      <c r="P12" s="32"/>
    </row>
    <row r="13" spans="2:29" ht="9.9499999999999993" customHeight="1" x14ac:dyDescent="0.3">
      <c r="B13" s="20"/>
      <c r="C13" s="21"/>
      <c r="D13" s="22"/>
      <c r="F13" s="5" t="str">
        <f t="shared" si="0"/>
        <v/>
      </c>
      <c r="H13" s="6" t="str">
        <f t="shared" ref="H13:H32" si="2">IF(B12="","",B12)</f>
        <v/>
      </c>
      <c r="I13" s="5" t="str">
        <f t="shared" si="1"/>
        <v/>
      </c>
      <c r="M13" s="12" t="str">
        <f>H29</f>
        <v/>
      </c>
      <c r="N13" s="12" t="str">
        <f>I29</f>
        <v/>
      </c>
      <c r="P13" s="32"/>
    </row>
    <row r="14" spans="2:29" ht="18.75" x14ac:dyDescent="0.25">
      <c r="B14" s="40" t="s">
        <v>78</v>
      </c>
      <c r="C14" s="41" t="s">
        <v>71</v>
      </c>
      <c r="D14" s="42" t="s">
        <v>30</v>
      </c>
      <c r="F14" s="5" t="str">
        <f t="shared" si="0"/>
        <v/>
      </c>
      <c r="H14" s="6" t="str">
        <f t="shared" si="2"/>
        <v/>
      </c>
      <c r="I14" s="5" t="str">
        <f t="shared" si="1"/>
        <v/>
      </c>
      <c r="M14" s="12" t="str">
        <f>H31</f>
        <v/>
      </c>
      <c r="N14" s="12" t="str">
        <f>I31</f>
        <v/>
      </c>
      <c r="P14" s="32"/>
    </row>
    <row r="15" spans="2:29" ht="9.9499999999999993" customHeight="1" x14ac:dyDescent="0.25">
      <c r="B15" s="23"/>
      <c r="C15" s="24"/>
      <c r="D15" s="25"/>
      <c r="F15" s="5">
        <f t="shared" si="0"/>
        <v>0</v>
      </c>
      <c r="H15" s="6" t="str">
        <f t="shared" si="2"/>
        <v>Tilpasser stil</v>
      </c>
      <c r="I15" s="5">
        <f t="shared" si="1"/>
        <v>0</v>
      </c>
      <c r="M15" s="12"/>
      <c r="N15" s="12"/>
      <c r="P15" s="32"/>
    </row>
    <row r="16" spans="2:29" ht="30" x14ac:dyDescent="0.25">
      <c r="B16" s="40" t="s">
        <v>79</v>
      </c>
      <c r="C16" s="41" t="s">
        <v>72</v>
      </c>
      <c r="D16" s="42" t="s">
        <v>30</v>
      </c>
      <c r="F16" s="5" t="str">
        <f t="shared" si="0"/>
        <v/>
      </c>
      <c r="H16" s="6" t="str">
        <f t="shared" si="2"/>
        <v/>
      </c>
      <c r="I16" s="5" t="str">
        <f t="shared" si="1"/>
        <v/>
      </c>
      <c r="M16" s="11"/>
      <c r="N16" s="11"/>
      <c r="P16" s="32"/>
    </row>
    <row r="17" spans="2:16" ht="9.9499999999999993" customHeight="1" x14ac:dyDescent="0.25">
      <c r="B17" s="23"/>
      <c r="C17" s="24"/>
      <c r="D17" s="25"/>
      <c r="F17" s="5">
        <f t="shared" si="0"/>
        <v>0</v>
      </c>
      <c r="H17" s="6" t="str">
        <f t="shared" si="2"/>
        <v>Arbejde for komstruktivt samarbejde</v>
      </c>
      <c r="I17" s="5">
        <f t="shared" si="1"/>
        <v>0</v>
      </c>
      <c r="M17" s="11"/>
      <c r="N17" s="11"/>
      <c r="P17" s="32"/>
    </row>
    <row r="18" spans="2:16" ht="30" x14ac:dyDescent="0.25">
      <c r="B18" s="40" t="s">
        <v>80</v>
      </c>
      <c r="C18" s="41" t="s">
        <v>73</v>
      </c>
      <c r="D18" s="42" t="s">
        <v>30</v>
      </c>
      <c r="F18" s="5" t="str">
        <f t="shared" si="0"/>
        <v/>
      </c>
      <c r="H18" s="6" t="str">
        <f t="shared" si="2"/>
        <v/>
      </c>
      <c r="I18" s="5" t="str">
        <f t="shared" si="1"/>
        <v/>
      </c>
      <c r="P18" s="32"/>
    </row>
    <row r="19" spans="2:16" ht="9.9499999999999993" customHeight="1" x14ac:dyDescent="0.25">
      <c r="B19" s="23"/>
      <c r="C19" s="24"/>
      <c r="D19" s="25"/>
      <c r="F19" s="5">
        <f t="shared" si="0"/>
        <v>0</v>
      </c>
      <c r="H19" s="6" t="str">
        <f t="shared" si="2"/>
        <v>Erfaring</v>
      </c>
      <c r="I19" s="5">
        <f t="shared" si="1"/>
        <v>0</v>
      </c>
    </row>
    <row r="20" spans="2:16" ht="30" x14ac:dyDescent="0.25">
      <c r="B20" s="40" t="s">
        <v>81</v>
      </c>
      <c r="C20" s="41" t="s">
        <v>74</v>
      </c>
      <c r="D20" s="42" t="s">
        <v>30</v>
      </c>
      <c r="F20" s="5" t="str">
        <f t="shared" si="0"/>
        <v/>
      </c>
      <c r="H20" s="6" t="str">
        <f t="shared" si="2"/>
        <v/>
      </c>
      <c r="I20" s="5" t="str">
        <f t="shared" si="1"/>
        <v/>
      </c>
    </row>
    <row r="21" spans="2:16" ht="9.9499999999999993" customHeight="1" x14ac:dyDescent="0.25">
      <c r="B21" s="23"/>
      <c r="C21" s="24"/>
      <c r="D21" s="25"/>
      <c r="F21" s="5">
        <f t="shared" si="0"/>
        <v>0</v>
      </c>
      <c r="H21" s="6" t="str">
        <f t="shared" si="2"/>
        <v>Tager initiativ til relationer</v>
      </c>
      <c r="I21" s="5">
        <f t="shared" si="1"/>
        <v>0</v>
      </c>
    </row>
    <row r="22" spans="2:16" ht="18.75" x14ac:dyDescent="0.25">
      <c r="B22" s="40" t="s">
        <v>82</v>
      </c>
      <c r="C22" s="41" t="s">
        <v>75</v>
      </c>
      <c r="D22" s="42" t="s">
        <v>30</v>
      </c>
      <c r="F22" s="5" t="str">
        <f t="shared" si="0"/>
        <v/>
      </c>
      <c r="H22" s="6" t="str">
        <f t="shared" si="2"/>
        <v/>
      </c>
      <c r="I22" s="5" t="str">
        <f t="shared" si="1"/>
        <v/>
      </c>
    </row>
    <row r="23" spans="2:16" ht="9.9499999999999993" customHeight="1" x14ac:dyDescent="0.25">
      <c r="B23" s="23"/>
      <c r="C23" s="24"/>
      <c r="D23" s="25"/>
      <c r="F23" s="5">
        <f t="shared" si="0"/>
        <v>0</v>
      </c>
      <c r="H23" s="6" t="str">
        <f t="shared" si="2"/>
        <v>Forståelse for processer</v>
      </c>
      <c r="I23" s="5">
        <f t="shared" si="1"/>
        <v>0</v>
      </c>
    </row>
    <row r="24" spans="2:16" ht="18.75" x14ac:dyDescent="0.25">
      <c r="B24" s="40" t="s">
        <v>83</v>
      </c>
      <c r="C24" s="41" t="s">
        <v>76</v>
      </c>
      <c r="D24" s="42" t="s">
        <v>30</v>
      </c>
      <c r="F24" s="5" t="str">
        <f t="shared" si="0"/>
        <v/>
      </c>
      <c r="H24" s="6" t="str">
        <f t="shared" si="2"/>
        <v/>
      </c>
      <c r="I24" s="5" t="str">
        <f t="shared" si="1"/>
        <v/>
      </c>
    </row>
    <row r="25" spans="2:16" ht="9.9499999999999993" customHeight="1" x14ac:dyDescent="0.25">
      <c r="B25" s="23"/>
      <c r="C25" s="24"/>
      <c r="D25" s="25"/>
      <c r="F25" s="5">
        <f t="shared" si="0"/>
        <v>0</v>
      </c>
      <c r="H25" s="6" t="str">
        <f t="shared" si="2"/>
        <v>Begå sig overalt</v>
      </c>
      <c r="I25" s="5">
        <f t="shared" si="1"/>
        <v>0</v>
      </c>
    </row>
    <row r="26" spans="2:16" ht="18.75" x14ac:dyDescent="0.25">
      <c r="B26" s="23"/>
      <c r="C26" s="49"/>
      <c r="D26" s="50"/>
      <c r="F26" s="5" t="str">
        <f t="shared" si="0"/>
        <v/>
      </c>
      <c r="H26" s="6" t="str">
        <f t="shared" si="2"/>
        <v/>
      </c>
      <c r="I26" s="5" t="str">
        <f t="shared" si="1"/>
        <v/>
      </c>
    </row>
    <row r="27" spans="2:16" ht="9.9499999999999993" customHeight="1" x14ac:dyDescent="0.25">
      <c r="B27" s="23"/>
      <c r="C27" s="24"/>
      <c r="D27" s="25"/>
      <c r="F27" s="5" t="str">
        <f t="shared" si="0"/>
        <v/>
      </c>
      <c r="H27" s="6" t="str">
        <f t="shared" si="2"/>
        <v/>
      </c>
      <c r="I27" s="5" t="str">
        <f t="shared" si="1"/>
        <v/>
      </c>
    </row>
    <row r="28" spans="2:16" ht="18.75" x14ac:dyDescent="0.25">
      <c r="B28" s="23"/>
      <c r="C28" s="49"/>
      <c r="D28" s="50"/>
      <c r="F28" s="5" t="str">
        <f t="shared" si="0"/>
        <v/>
      </c>
      <c r="H28" s="6" t="str">
        <f t="shared" si="2"/>
        <v/>
      </c>
      <c r="I28" s="5" t="str">
        <f t="shared" si="1"/>
        <v/>
      </c>
    </row>
    <row r="29" spans="2:16" ht="9.9499999999999993" customHeight="1" x14ac:dyDescent="0.25">
      <c r="B29" s="23"/>
      <c r="C29" s="24"/>
      <c r="D29" s="25"/>
      <c r="F29" s="5" t="str">
        <f t="shared" si="0"/>
        <v/>
      </c>
      <c r="H29" s="6" t="str">
        <f t="shared" si="2"/>
        <v/>
      </c>
      <c r="I29" s="5" t="str">
        <f t="shared" si="1"/>
        <v/>
      </c>
    </row>
    <row r="30" spans="2:16" ht="18.75" x14ac:dyDescent="0.25">
      <c r="B30" s="23"/>
      <c r="C30" s="49"/>
      <c r="D30" s="50"/>
      <c r="F30" s="5" t="str">
        <f t="shared" si="0"/>
        <v/>
      </c>
      <c r="H30" s="6" t="str">
        <f t="shared" si="2"/>
        <v/>
      </c>
      <c r="I30" s="5" t="str">
        <f t="shared" si="1"/>
        <v/>
      </c>
    </row>
    <row r="31" spans="2:16" ht="18.75" x14ac:dyDescent="0.25">
      <c r="F31" s="5" t="str">
        <f t="shared" si="0"/>
        <v/>
      </c>
      <c r="G31" s="5" t="str">
        <f t="shared" ref="G31:G51" si="3">IF(D31="","",VLOOKUP(D31,AA$6:AB$9,2,FALSE))</f>
        <v/>
      </c>
      <c r="H31" s="6" t="str">
        <f t="shared" si="2"/>
        <v/>
      </c>
      <c r="I31" s="5" t="str">
        <f t="shared" si="1"/>
        <v/>
      </c>
    </row>
    <row r="32" spans="2:16" ht="18.75" x14ac:dyDescent="0.25">
      <c r="F32" s="5" t="str">
        <f t="shared" si="0"/>
        <v/>
      </c>
      <c r="G32" s="5" t="str">
        <f t="shared" si="3"/>
        <v/>
      </c>
      <c r="H32" s="6" t="str">
        <f t="shared" si="2"/>
        <v/>
      </c>
      <c r="I32" s="5" t="str">
        <f t="shared" si="1"/>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12" priority="1">
      <formula>$G$9&gt;1</formula>
    </cfRule>
  </conditionalFormatting>
  <dataValidations count="1">
    <dataValidation type="list" allowBlank="1" showInputMessage="1" showErrorMessage="1" sqref="D14 D16 D18 D30 D22 D24 D26 D28 D20 D11">
      <formula1>$AA$3:$AA$9</formula1>
    </dataValidation>
  </dataValidations>
  <pageMargins left="0.7" right="0.7" top="0.75" bottom="0.75" header="0.3" footer="0.3"/>
  <pageSetup paperSize="9" orientation="portrait" horizontalDpi="30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3"/>
  <sheetViews>
    <sheetView showGridLines="0" showRowColHeaders="0" workbookViewId="0">
      <selection activeCell="G1" sqref="G1"/>
    </sheetView>
  </sheetViews>
  <sheetFormatPr defaultRowHeight="15" x14ac:dyDescent="0.25"/>
  <cols>
    <col min="1" max="1" width="7.140625" style="1" customWidth="1"/>
    <col min="2" max="2" width="86.140625" style="8" customWidth="1"/>
    <col min="3" max="3" width="22" style="1" bestFit="1" customWidth="1"/>
    <col min="4" max="4" width="17.28515625" style="1" bestFit="1" customWidth="1"/>
    <col min="5" max="5" width="24" style="1" bestFit="1" customWidth="1"/>
    <col min="6" max="6" width="17.28515625" style="1" bestFit="1" customWidth="1"/>
    <col min="7" max="7" width="23.5703125" style="1" bestFit="1" customWidth="1"/>
    <col min="8" max="16384" width="9.140625" style="1"/>
  </cols>
  <sheetData>
    <row r="3" spans="2:2" ht="44.25" customHeight="1" x14ac:dyDescent="0.25"/>
    <row r="4" spans="2:2" ht="23.25" x14ac:dyDescent="0.35">
      <c r="B4" s="14" t="str">
        <f>"Indenfor " &amp;'Interpersonelle færdigheder'!C5&amp;" har du:"</f>
        <v>Indenfor Interpersonelle færdigheder har du:</v>
      </c>
    </row>
    <row r="5" spans="2:2" ht="30" customHeight="1" x14ac:dyDescent="0.25">
      <c r="B5" s="15" t="str">
        <f>IF(C101=0,"","- " &amp;C101 &amp; " store udviklingsområde"&amp;IF(C101=1,"","r")&amp;". Disse har værdien 1 i radaren til højre ")</f>
        <v/>
      </c>
    </row>
    <row r="6" spans="2:2" ht="30" customHeight="1" x14ac:dyDescent="0.25">
      <c r="B6" s="15" t="str">
        <f>IF(D101=0,"","- " &amp;D101 &amp; " udviklingsområde"&amp;IF(D101=1,"","r")&amp;". Disse har værdien 2 i radaren til højre ")</f>
        <v/>
      </c>
    </row>
    <row r="7" spans="2:2" ht="30" customHeight="1" x14ac:dyDescent="0.25">
      <c r="B7" s="15" t="str">
        <f>IF(E101=0,"","- " &amp;E101 &amp; " opmærksomhedområde"&amp;IF(E101=1,"","r")&amp;". Disse har værdien 3 i radaren til højre ")</f>
        <v/>
      </c>
    </row>
    <row r="8" spans="2:2" ht="30" customHeight="1" x14ac:dyDescent="0.25">
      <c r="B8" s="15" t="str">
        <f>IF(F101=0,"","- " &amp;F101 &amp; " ressourceområde"&amp;IF(F101=1,"","r")&amp;". Disse har værdien 4 i radaren til højre ")</f>
        <v/>
      </c>
    </row>
    <row r="9" spans="2:2" ht="30" customHeight="1" x14ac:dyDescent="0.25">
      <c r="B9" s="15" t="str">
        <f>IF(G101=0,"","- " &amp;G101 &amp; " stærke ressourceområde"&amp;IF(G101=1,"","r")&amp;". Disse har værdien 5 i radaren til højre ")</f>
        <v/>
      </c>
    </row>
    <row r="100" spans="1:7" x14ac:dyDescent="0.25">
      <c r="B100" s="1"/>
      <c r="C100" s="1" t="str">
        <f>'Etik og professionalitet'!AC7</f>
        <v>Stort udviklingsområde</v>
      </c>
      <c r="D100" s="1" t="str">
        <f>'Etik og professionalitet'!AC6</f>
        <v>Udviklingsområde</v>
      </c>
      <c r="E100" s="1" t="str">
        <f>'Etik og professionalitet'!AC5</f>
        <v>Opmærksomhedsområde</v>
      </c>
      <c r="F100" s="1" t="str">
        <f>'Etik og professionalitet'!AC4</f>
        <v>Ressourceområde</v>
      </c>
      <c r="G100" s="1" t="str">
        <f>'Etik og professionalitet'!AC3</f>
        <v>Stærkt ressourceområde</v>
      </c>
    </row>
    <row r="101" spans="1:7" x14ac:dyDescent="0.25">
      <c r="C101" s="1">
        <f>SUM(C102:C115)</f>
        <v>0</v>
      </c>
      <c r="D101" s="1">
        <f>SUM(D102:D115)</f>
        <v>0</v>
      </c>
      <c r="E101" s="1">
        <f>SUM(E102:E115)</f>
        <v>0</v>
      </c>
      <c r="F101" s="1">
        <f>SUM(F102:F115)</f>
        <v>0</v>
      </c>
      <c r="G101" s="1">
        <f>SUM(G102:G115)</f>
        <v>0</v>
      </c>
    </row>
    <row r="102" spans="1:7" x14ac:dyDescent="0.25">
      <c r="A102" s="1" t="str">
        <f>'Interpersonelle færdigheder'!B11</f>
        <v>Arbejder effektivt</v>
      </c>
      <c r="B102" s="8">
        <f>'Interpersonelle færdigheder'!F12</f>
        <v>0</v>
      </c>
      <c r="C102" s="1" t="str">
        <f>IF($B102&lt;&gt;C$100,"",1)</f>
        <v/>
      </c>
      <c r="D102" s="1" t="str">
        <f t="shared" ref="D102:G113" si="0">IF($B102&lt;&gt;D$100,"",1)</f>
        <v/>
      </c>
      <c r="E102" s="1" t="str">
        <f t="shared" si="0"/>
        <v/>
      </c>
      <c r="F102" s="1" t="str">
        <f t="shared" si="0"/>
        <v/>
      </c>
      <c r="G102" s="1" t="str">
        <f t="shared" si="0"/>
        <v/>
      </c>
    </row>
    <row r="103" spans="1:7" x14ac:dyDescent="0.25">
      <c r="A103" s="1" t="str">
        <f>'Interpersonelle færdigheder'!B14</f>
        <v>Tilpasser stil</v>
      </c>
      <c r="B103" s="8">
        <f>'Interpersonelle færdigheder'!F15</f>
        <v>0</v>
      </c>
      <c r="C103" s="1" t="str">
        <f t="shared" ref="C103:C113" si="1">IF($B103&lt;&gt;C$100,"",1)</f>
        <v/>
      </c>
      <c r="D103" s="1" t="str">
        <f t="shared" si="0"/>
        <v/>
      </c>
      <c r="E103" s="1" t="str">
        <f t="shared" si="0"/>
        <v/>
      </c>
      <c r="F103" s="1" t="str">
        <f t="shared" si="0"/>
        <v/>
      </c>
      <c r="G103" s="1" t="str">
        <f t="shared" si="0"/>
        <v/>
      </c>
    </row>
    <row r="104" spans="1:7" x14ac:dyDescent="0.25">
      <c r="A104" s="1" t="str">
        <f>'Interpersonelle færdigheder'!B16</f>
        <v>Arbejde for komstruktivt samarbejde</v>
      </c>
      <c r="B104" s="8">
        <f>'Interpersonelle færdigheder'!F17</f>
        <v>0</v>
      </c>
      <c r="C104" s="1" t="str">
        <f t="shared" si="1"/>
        <v/>
      </c>
      <c r="D104" s="1" t="str">
        <f t="shared" si="0"/>
        <v/>
      </c>
      <c r="E104" s="1" t="str">
        <f t="shared" si="0"/>
        <v/>
      </c>
      <c r="F104" s="1" t="str">
        <f t="shared" si="0"/>
        <v/>
      </c>
      <c r="G104" s="1" t="str">
        <f t="shared" si="0"/>
        <v/>
      </c>
    </row>
    <row r="105" spans="1:7" x14ac:dyDescent="0.25">
      <c r="A105" s="1" t="str">
        <f>'Interpersonelle færdigheder'!B18</f>
        <v>Erfaring</v>
      </c>
      <c r="B105" s="8">
        <f>'Interpersonelle færdigheder'!F19</f>
        <v>0</v>
      </c>
      <c r="C105" s="1" t="str">
        <f t="shared" si="1"/>
        <v/>
      </c>
      <c r="D105" s="1" t="str">
        <f t="shared" si="0"/>
        <v/>
      </c>
      <c r="E105" s="1" t="str">
        <f t="shared" si="0"/>
        <v/>
      </c>
      <c r="F105" s="1" t="str">
        <f t="shared" si="0"/>
        <v/>
      </c>
      <c r="G105" s="1" t="str">
        <f t="shared" si="0"/>
        <v/>
      </c>
    </row>
    <row r="106" spans="1:7" x14ac:dyDescent="0.25">
      <c r="A106" s="1" t="str">
        <f>'Interpersonelle færdigheder'!B20</f>
        <v>Tager initiativ til relationer</v>
      </c>
      <c r="B106" s="8">
        <f>'Interpersonelle færdigheder'!F21</f>
        <v>0</v>
      </c>
      <c r="C106" s="1" t="str">
        <f t="shared" si="1"/>
        <v/>
      </c>
      <c r="D106" s="1" t="str">
        <f t="shared" si="0"/>
        <v/>
      </c>
      <c r="E106" s="1" t="str">
        <f t="shared" si="0"/>
        <v/>
      </c>
      <c r="F106" s="1" t="str">
        <f t="shared" si="0"/>
        <v/>
      </c>
      <c r="G106" s="1" t="str">
        <f t="shared" si="0"/>
        <v/>
      </c>
    </row>
    <row r="107" spans="1:7" x14ac:dyDescent="0.25">
      <c r="A107" s="1" t="str">
        <f>'Interpersonelle færdigheder'!B22</f>
        <v>Forståelse for processer</v>
      </c>
      <c r="B107" s="8">
        <f>'Interpersonelle færdigheder'!F23</f>
        <v>0</v>
      </c>
      <c r="C107" s="1" t="str">
        <f t="shared" si="1"/>
        <v/>
      </c>
      <c r="D107" s="1" t="str">
        <f t="shared" si="0"/>
        <v/>
      </c>
      <c r="E107" s="1" t="str">
        <f t="shared" si="0"/>
        <v/>
      </c>
      <c r="F107" s="1" t="str">
        <f t="shared" si="0"/>
        <v/>
      </c>
      <c r="G107" s="1" t="str">
        <f t="shared" si="0"/>
        <v/>
      </c>
    </row>
    <row r="108" spans="1:7" x14ac:dyDescent="0.25">
      <c r="A108" s="1" t="str">
        <f>'Interpersonelle færdigheder'!B24</f>
        <v>Begå sig overalt</v>
      </c>
      <c r="B108" s="8">
        <f>'Interpersonelle færdigheder'!F25</f>
        <v>0</v>
      </c>
      <c r="C108" s="1" t="str">
        <f t="shared" si="1"/>
        <v/>
      </c>
      <c r="D108" s="1" t="str">
        <f t="shared" si="0"/>
        <v/>
      </c>
      <c r="E108" s="1" t="str">
        <f t="shared" si="0"/>
        <v/>
      </c>
      <c r="F108" s="1" t="str">
        <f t="shared" si="0"/>
        <v/>
      </c>
      <c r="G108" s="1" t="str">
        <f t="shared" si="0"/>
        <v/>
      </c>
    </row>
    <row r="109" spans="1:7" x14ac:dyDescent="0.25">
      <c r="C109" s="1" t="str">
        <f t="shared" si="1"/>
        <v/>
      </c>
      <c r="D109" s="1" t="str">
        <f t="shared" si="0"/>
        <v/>
      </c>
      <c r="E109" s="1" t="str">
        <f t="shared" si="0"/>
        <v/>
      </c>
      <c r="F109" s="1" t="str">
        <f t="shared" si="0"/>
        <v/>
      </c>
      <c r="G109" s="1" t="str">
        <f t="shared" si="0"/>
        <v/>
      </c>
    </row>
    <row r="110" spans="1:7" x14ac:dyDescent="0.25">
      <c r="C110" s="1" t="str">
        <f t="shared" si="1"/>
        <v/>
      </c>
      <c r="D110" s="1" t="str">
        <f t="shared" si="0"/>
        <v/>
      </c>
      <c r="E110" s="1" t="str">
        <f t="shared" si="0"/>
        <v/>
      </c>
      <c r="F110" s="1" t="str">
        <f t="shared" si="0"/>
        <v/>
      </c>
      <c r="G110" s="1" t="str">
        <f t="shared" si="0"/>
        <v/>
      </c>
    </row>
    <row r="111" spans="1:7" x14ac:dyDescent="0.25">
      <c r="C111" s="1" t="str">
        <f t="shared" si="1"/>
        <v/>
      </c>
      <c r="D111" s="1" t="str">
        <f t="shared" si="0"/>
        <v/>
      </c>
      <c r="E111" s="1" t="str">
        <f t="shared" si="0"/>
        <v/>
      </c>
      <c r="F111" s="1" t="str">
        <f t="shared" si="0"/>
        <v/>
      </c>
      <c r="G111" s="1" t="str">
        <f t="shared" si="0"/>
        <v/>
      </c>
    </row>
    <row r="112" spans="1:7" x14ac:dyDescent="0.25">
      <c r="C112" s="1" t="str">
        <f t="shared" si="1"/>
        <v/>
      </c>
      <c r="D112" s="1" t="str">
        <f t="shared" si="0"/>
        <v/>
      </c>
      <c r="E112" s="1" t="str">
        <f t="shared" si="0"/>
        <v/>
      </c>
      <c r="F112" s="1" t="str">
        <f t="shared" si="0"/>
        <v/>
      </c>
      <c r="G112" s="1" t="str">
        <f t="shared" si="0"/>
        <v/>
      </c>
    </row>
    <row r="113" spans="2:7" x14ac:dyDescent="0.25">
      <c r="B113" s="8" t="str">
        <f>'Etik og professionalitet'!F33</f>
        <v/>
      </c>
      <c r="C113" s="1" t="str">
        <f t="shared" si="1"/>
        <v/>
      </c>
      <c r="D113" s="1" t="str">
        <f t="shared" si="0"/>
        <v/>
      </c>
      <c r="E113" s="1" t="str">
        <f t="shared" si="0"/>
        <v/>
      </c>
      <c r="F113" s="1" t="str">
        <f t="shared" si="0"/>
        <v/>
      </c>
      <c r="G113" s="1" t="str">
        <f t="shared" si="0"/>
        <v/>
      </c>
    </row>
  </sheetData>
  <pageMargins left="0.7" right="0.7" top="0.75" bottom="0.75" header="0.3" footer="0.3"/>
  <pageSetup paperSize="9" orientation="portrait" horizontalDpi="30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G51"/>
  <sheetViews>
    <sheetView showGridLines="0" showRowColHeaders="0" workbookViewId="0">
      <selection activeCell="G1" sqref="G1"/>
    </sheetView>
  </sheetViews>
  <sheetFormatPr defaultRowHeight="15" x14ac:dyDescent="0.25"/>
  <cols>
    <col min="1" max="1" width="9.140625" style="1"/>
    <col min="2" max="2" width="58.28515625" style="16" customWidth="1"/>
    <col min="3" max="3" width="69.140625" style="1" customWidth="1"/>
    <col min="4" max="4" width="49.42578125" style="7" customWidth="1"/>
    <col min="5" max="5" width="135.28515625" style="1" customWidth="1"/>
    <col min="6" max="6" width="79.42578125" style="6" customWidth="1"/>
    <col min="7" max="7" width="7" style="6" customWidth="1"/>
    <col min="8" max="8" width="38.5703125" style="6" customWidth="1"/>
    <col min="9" max="32" width="9.140625" style="6"/>
    <col min="33" max="16384" width="9.140625" style="1"/>
  </cols>
  <sheetData>
    <row r="3" spans="2:33" x14ac:dyDescent="0.25">
      <c r="B3" s="1"/>
      <c r="C3" s="16"/>
      <c r="D3" s="1"/>
      <c r="E3" s="7"/>
      <c r="F3" s="1"/>
      <c r="AG3" s="6"/>
    </row>
    <row r="4" spans="2:33" x14ac:dyDescent="0.25">
      <c r="N4" s="6">
        <f>SUM(N5:N14)/COUNT(N5:N14)</f>
        <v>0</v>
      </c>
      <c r="P4" s="32"/>
      <c r="AA4" s="6" t="s">
        <v>30</v>
      </c>
      <c r="AB4" s="6">
        <v>0</v>
      </c>
    </row>
    <row r="5" spans="2:33" ht="25.5" x14ac:dyDescent="0.35">
      <c r="C5" s="17" t="s">
        <v>40</v>
      </c>
      <c r="D5" s="17"/>
      <c r="E5" s="43"/>
      <c r="F5" s="35"/>
      <c r="G5" s="35"/>
      <c r="H5" s="35"/>
      <c r="I5" s="35"/>
      <c r="J5" s="35"/>
      <c r="K5" s="35"/>
      <c r="L5" s="35"/>
      <c r="M5" s="12" t="str">
        <f>H12</f>
        <v>Anvender forskellige kommunikationsformer</v>
      </c>
      <c r="N5" s="12">
        <f>I12</f>
        <v>0</v>
      </c>
      <c r="O5" s="35"/>
      <c r="P5" s="33"/>
      <c r="Q5" s="35"/>
      <c r="R5" s="35"/>
      <c r="S5" s="35"/>
      <c r="T5" s="35"/>
      <c r="U5" s="35"/>
      <c r="V5" s="35"/>
      <c r="W5" s="35"/>
      <c r="X5" s="35"/>
      <c r="Y5" s="35"/>
      <c r="AA5" s="38" t="s">
        <v>68</v>
      </c>
      <c r="AB5" s="6">
        <v>5</v>
      </c>
      <c r="AC5" s="6" t="s">
        <v>37</v>
      </c>
    </row>
    <row r="6" spans="2:33" ht="19.5" customHeight="1" x14ac:dyDescent="0.25">
      <c r="B6" s="105" t="s">
        <v>84</v>
      </c>
      <c r="C6" s="105"/>
      <c r="D6" s="105"/>
      <c r="E6" s="9"/>
      <c r="F6" s="36"/>
      <c r="G6" s="36"/>
      <c r="H6" s="36"/>
      <c r="I6" s="36"/>
      <c r="J6" s="36"/>
      <c r="K6" s="36"/>
      <c r="L6" s="36"/>
      <c r="M6" s="13" t="str">
        <f>H15</f>
        <v>Kommunikerer så modtagerne forstår budskab</v>
      </c>
      <c r="N6" s="13">
        <f>I15</f>
        <v>0</v>
      </c>
      <c r="O6" s="36"/>
      <c r="P6" s="34"/>
      <c r="Q6" s="36"/>
      <c r="R6" s="36"/>
      <c r="S6" s="36"/>
      <c r="T6" s="36"/>
      <c r="U6" s="36"/>
      <c r="V6" s="36"/>
      <c r="W6" s="36"/>
      <c r="X6" s="36"/>
      <c r="Y6" s="36"/>
      <c r="AA6" s="37" t="s">
        <v>5</v>
      </c>
      <c r="AB6" s="6">
        <v>4</v>
      </c>
      <c r="AC6" s="6" t="s">
        <v>17</v>
      </c>
    </row>
    <row r="7" spans="2:33" ht="9.75" customHeight="1" x14ac:dyDescent="0.25">
      <c r="M7" s="12" t="str">
        <f>H17</f>
        <v>Tilpasser kommunikationen</v>
      </c>
      <c r="N7" s="12">
        <f>I17</f>
        <v>0</v>
      </c>
      <c r="P7" s="32"/>
      <c r="AA7" s="37" t="s">
        <v>4</v>
      </c>
      <c r="AB7" s="6">
        <v>3</v>
      </c>
      <c r="AC7" s="6" t="s">
        <v>16</v>
      </c>
    </row>
    <row r="8" spans="2:33" ht="15" customHeight="1" x14ac:dyDescent="0.25">
      <c r="M8" s="12" t="str">
        <f>H19</f>
        <v>Dynamik i dialog</v>
      </c>
      <c r="N8" s="12">
        <f>I19</f>
        <v>0</v>
      </c>
      <c r="P8" s="32"/>
      <c r="AA8" s="37" t="s">
        <v>3</v>
      </c>
      <c r="AB8" s="6">
        <v>2</v>
      </c>
      <c r="AC8" s="6" t="s">
        <v>15</v>
      </c>
    </row>
    <row r="9" spans="2:33" ht="36.75" customHeight="1" x14ac:dyDescent="0.25">
      <c r="B9" s="18" t="s">
        <v>31</v>
      </c>
      <c r="C9" s="18" t="s">
        <v>13</v>
      </c>
      <c r="D9" s="18" t="s">
        <v>18</v>
      </c>
      <c r="F9" s="39"/>
      <c r="G9" s="6" t="e">
        <f>SUM(G12:G51)/COUNT(G12:G51)</f>
        <v>#DIV/0!</v>
      </c>
      <c r="M9" s="12" t="str">
        <f>H21</f>
        <v>Sikrer gensidig forståelse</v>
      </c>
      <c r="N9" s="12">
        <f>I21</f>
        <v>0</v>
      </c>
      <c r="P9" s="32"/>
      <c r="AA9" s="37" t="s">
        <v>2</v>
      </c>
      <c r="AB9" s="6">
        <v>1</v>
      </c>
      <c r="AC9" s="6" t="s">
        <v>14</v>
      </c>
    </row>
    <row r="10" spans="2:33" ht="12" customHeight="1" x14ac:dyDescent="0.25">
      <c r="B10" s="19"/>
      <c r="C10" s="19"/>
      <c r="D10" s="19"/>
      <c r="F10" s="39"/>
      <c r="M10" s="12" t="str">
        <f>H23</f>
        <v>Kommunikere idéer overbevisende</v>
      </c>
      <c r="N10" s="12">
        <f>I23</f>
        <v>0</v>
      </c>
      <c r="P10" s="32"/>
      <c r="AA10" s="37"/>
    </row>
    <row r="11" spans="2:33" ht="28.5" customHeight="1" x14ac:dyDescent="0.25">
      <c r="B11" s="102" t="s">
        <v>93</v>
      </c>
      <c r="C11" s="103" t="s">
        <v>92</v>
      </c>
      <c r="D11" s="104" t="s">
        <v>30</v>
      </c>
      <c r="M11" s="12" t="str">
        <f>H25</f>
        <v>Lytter og stiller relevante spørgsmål</v>
      </c>
      <c r="N11" s="12">
        <f>I25</f>
        <v>0</v>
      </c>
      <c r="P11" s="32"/>
    </row>
    <row r="12" spans="2:33" ht="21.75" customHeight="1" x14ac:dyDescent="0.25">
      <c r="B12" s="102"/>
      <c r="C12" s="103"/>
      <c r="D12" s="104"/>
      <c r="F12" s="5">
        <f>IF(D11="","",VLOOKUP(D11,AA$4:AC$9,3,FALSE))</f>
        <v>0</v>
      </c>
      <c r="H12" s="6" t="str">
        <f>IF(B11="","",B11)</f>
        <v>Anvender forskellige kommunikationsformer</v>
      </c>
      <c r="I12" s="5">
        <f>IF(D11="","",VLOOKUP(D11,AA$4:AB$9,2,FALSE))</f>
        <v>0</v>
      </c>
      <c r="M12" s="12" t="str">
        <f>H27</f>
        <v>Er åben</v>
      </c>
      <c r="N12" s="12">
        <f>I27</f>
        <v>0</v>
      </c>
      <c r="P12" s="32"/>
    </row>
    <row r="13" spans="2:33" ht="9.9499999999999993" customHeight="1" x14ac:dyDescent="0.3">
      <c r="B13" s="20"/>
      <c r="C13" s="21"/>
      <c r="D13" s="22"/>
      <c r="F13" s="5" t="str">
        <f t="shared" ref="F13:F50" si="0">IF(D12="","",VLOOKUP(D12,AA$4:AC$9,3,FALSE))</f>
        <v/>
      </c>
      <c r="H13" s="6" t="str">
        <f t="shared" ref="H13:H32" si="1">IF(B12="","",B12)</f>
        <v/>
      </c>
      <c r="I13" s="5" t="str">
        <f t="shared" ref="I13:I32" si="2">IF(D12="","",VLOOKUP(D12,AA$4:AB$9,2,FALSE))</f>
        <v/>
      </c>
      <c r="M13" s="12" t="str">
        <f>H29</f>
        <v/>
      </c>
      <c r="N13" s="12" t="str">
        <f>I29</f>
        <v/>
      </c>
      <c r="P13" s="32"/>
    </row>
    <row r="14" spans="2:33" ht="30" x14ac:dyDescent="0.25">
      <c r="B14" s="40" t="s">
        <v>94</v>
      </c>
      <c r="C14" s="41" t="s">
        <v>85</v>
      </c>
      <c r="D14" s="42" t="s">
        <v>30</v>
      </c>
      <c r="F14" s="5" t="str">
        <f t="shared" si="0"/>
        <v/>
      </c>
      <c r="H14" s="6" t="str">
        <f t="shared" si="1"/>
        <v/>
      </c>
      <c r="I14" s="5" t="str">
        <f t="shared" si="2"/>
        <v/>
      </c>
      <c r="M14" s="12" t="str">
        <f>H31</f>
        <v/>
      </c>
      <c r="N14" s="12" t="str">
        <f>I31</f>
        <v/>
      </c>
      <c r="P14" s="32"/>
    </row>
    <row r="15" spans="2:33" ht="9.9499999999999993" customHeight="1" x14ac:dyDescent="0.25">
      <c r="B15" s="23"/>
      <c r="C15" s="24"/>
      <c r="D15" s="25"/>
      <c r="F15" s="5">
        <f t="shared" si="0"/>
        <v>0</v>
      </c>
      <c r="H15" s="6" t="str">
        <f t="shared" si="1"/>
        <v>Kommunikerer så modtagerne forstår budskab</v>
      </c>
      <c r="I15" s="5">
        <f t="shared" si="2"/>
        <v>0</v>
      </c>
      <c r="M15" s="12"/>
      <c r="N15" s="12"/>
      <c r="P15" s="32"/>
    </row>
    <row r="16" spans="2:33" ht="18.75" x14ac:dyDescent="0.25">
      <c r="B16" s="40" t="s">
        <v>95</v>
      </c>
      <c r="C16" s="41" t="s">
        <v>86</v>
      </c>
      <c r="D16" s="42" t="s">
        <v>30</v>
      </c>
      <c r="F16" s="5" t="str">
        <f t="shared" si="0"/>
        <v/>
      </c>
      <c r="H16" s="6" t="str">
        <f t="shared" si="1"/>
        <v/>
      </c>
      <c r="I16" s="5" t="str">
        <f t="shared" si="2"/>
        <v/>
      </c>
      <c r="M16" s="11"/>
      <c r="N16" s="11"/>
      <c r="P16" s="32"/>
    </row>
    <row r="17" spans="2:16" ht="9.9499999999999993" customHeight="1" x14ac:dyDescent="0.25">
      <c r="B17" s="23"/>
      <c r="C17" s="24"/>
      <c r="D17" s="25"/>
      <c r="F17" s="5">
        <f t="shared" si="0"/>
        <v>0</v>
      </c>
      <c r="H17" s="6" t="str">
        <f t="shared" si="1"/>
        <v>Tilpasser kommunikationen</v>
      </c>
      <c r="I17" s="5">
        <f t="shared" si="2"/>
        <v>0</v>
      </c>
      <c r="M17" s="11"/>
      <c r="N17" s="11"/>
      <c r="P17" s="32"/>
    </row>
    <row r="18" spans="2:16" ht="18.75" x14ac:dyDescent="0.25">
      <c r="B18" s="40" t="s">
        <v>96</v>
      </c>
      <c r="C18" s="41" t="s">
        <v>87</v>
      </c>
      <c r="D18" s="42" t="s">
        <v>30</v>
      </c>
      <c r="F18" s="5" t="str">
        <f t="shared" si="0"/>
        <v/>
      </c>
      <c r="H18" s="6" t="str">
        <f t="shared" si="1"/>
        <v/>
      </c>
      <c r="I18" s="5" t="str">
        <f t="shared" si="2"/>
        <v/>
      </c>
      <c r="P18" s="32"/>
    </row>
    <row r="19" spans="2:16" ht="9.9499999999999993" customHeight="1" x14ac:dyDescent="0.25">
      <c r="B19" s="23"/>
      <c r="C19" s="24"/>
      <c r="D19" s="25"/>
      <c r="F19" s="5">
        <f t="shared" si="0"/>
        <v>0</v>
      </c>
      <c r="H19" s="6" t="str">
        <f t="shared" si="1"/>
        <v>Dynamik i dialog</v>
      </c>
      <c r="I19" s="5">
        <f t="shared" si="2"/>
        <v>0</v>
      </c>
    </row>
    <row r="20" spans="2:16" ht="18.75" x14ac:dyDescent="0.25">
      <c r="B20" s="40" t="s">
        <v>97</v>
      </c>
      <c r="C20" s="41" t="s">
        <v>88</v>
      </c>
      <c r="D20" s="42" t="s">
        <v>30</v>
      </c>
      <c r="F20" s="5" t="str">
        <f t="shared" si="0"/>
        <v/>
      </c>
      <c r="H20" s="6" t="str">
        <f t="shared" si="1"/>
        <v/>
      </c>
      <c r="I20" s="5" t="str">
        <f t="shared" si="2"/>
        <v/>
      </c>
    </row>
    <row r="21" spans="2:16" ht="9.9499999999999993" customHeight="1" x14ac:dyDescent="0.25">
      <c r="B21" s="23"/>
      <c r="C21" s="24"/>
      <c r="D21" s="25"/>
      <c r="F21" s="5">
        <f t="shared" si="0"/>
        <v>0</v>
      </c>
      <c r="H21" s="6" t="str">
        <f t="shared" si="1"/>
        <v>Sikrer gensidig forståelse</v>
      </c>
      <c r="I21" s="5">
        <f t="shared" si="2"/>
        <v>0</v>
      </c>
    </row>
    <row r="22" spans="2:16" ht="30" x14ac:dyDescent="0.25">
      <c r="B22" s="40" t="s">
        <v>98</v>
      </c>
      <c r="C22" s="41" t="s">
        <v>89</v>
      </c>
      <c r="D22" s="42" t="s">
        <v>30</v>
      </c>
      <c r="F22" s="5" t="str">
        <f t="shared" si="0"/>
        <v/>
      </c>
      <c r="H22" s="6" t="str">
        <f t="shared" si="1"/>
        <v/>
      </c>
      <c r="I22" s="5" t="str">
        <f t="shared" si="2"/>
        <v/>
      </c>
    </row>
    <row r="23" spans="2:16" ht="9.9499999999999993" customHeight="1" x14ac:dyDescent="0.25">
      <c r="B23" s="23"/>
      <c r="C23" s="24"/>
      <c r="D23" s="25"/>
      <c r="F23" s="5">
        <f t="shared" si="0"/>
        <v>0</v>
      </c>
      <c r="H23" s="6" t="str">
        <f t="shared" si="1"/>
        <v>Kommunikere idéer overbevisende</v>
      </c>
      <c r="I23" s="5">
        <f t="shared" si="2"/>
        <v>0</v>
      </c>
    </row>
    <row r="24" spans="2:16" ht="18.75" x14ac:dyDescent="0.25">
      <c r="B24" s="40" t="s">
        <v>99</v>
      </c>
      <c r="C24" s="41" t="s">
        <v>90</v>
      </c>
      <c r="D24" s="42" t="s">
        <v>30</v>
      </c>
      <c r="F24" s="5" t="str">
        <f t="shared" si="0"/>
        <v/>
      </c>
      <c r="H24" s="6" t="str">
        <f t="shared" si="1"/>
        <v/>
      </c>
      <c r="I24" s="5" t="str">
        <f t="shared" si="2"/>
        <v/>
      </c>
    </row>
    <row r="25" spans="2:16" ht="9.9499999999999993" customHeight="1" x14ac:dyDescent="0.25">
      <c r="B25" s="23"/>
      <c r="C25" s="24"/>
      <c r="D25" s="25"/>
      <c r="F25" s="5">
        <f t="shared" si="0"/>
        <v>0</v>
      </c>
      <c r="H25" s="6" t="str">
        <f t="shared" si="1"/>
        <v>Lytter og stiller relevante spørgsmål</v>
      </c>
      <c r="I25" s="5">
        <f t="shared" si="2"/>
        <v>0</v>
      </c>
    </row>
    <row r="26" spans="2:16" ht="18.75" x14ac:dyDescent="0.25">
      <c r="B26" s="40" t="s">
        <v>100</v>
      </c>
      <c r="C26" s="41" t="s">
        <v>91</v>
      </c>
      <c r="D26" s="42" t="s">
        <v>30</v>
      </c>
      <c r="F26" s="5" t="str">
        <f t="shared" si="0"/>
        <v/>
      </c>
      <c r="H26" s="6" t="str">
        <f t="shared" si="1"/>
        <v/>
      </c>
      <c r="I26" s="5" t="str">
        <f t="shared" si="2"/>
        <v/>
      </c>
    </row>
    <row r="27" spans="2:16" ht="9.9499999999999993" customHeight="1" x14ac:dyDescent="0.25">
      <c r="B27" s="23"/>
      <c r="C27" s="24"/>
      <c r="D27" s="25"/>
      <c r="F27" s="5">
        <f t="shared" si="0"/>
        <v>0</v>
      </c>
      <c r="H27" s="6" t="str">
        <f t="shared" si="1"/>
        <v>Er åben</v>
      </c>
      <c r="I27" s="5">
        <f t="shared" si="2"/>
        <v>0</v>
      </c>
    </row>
    <row r="28" spans="2:16" ht="18.75" x14ac:dyDescent="0.25">
      <c r="B28" s="23"/>
      <c r="C28" s="49"/>
      <c r="D28" s="50"/>
      <c r="F28" s="5" t="str">
        <f t="shared" si="0"/>
        <v/>
      </c>
      <c r="H28" s="6" t="str">
        <f t="shared" si="1"/>
        <v/>
      </c>
      <c r="I28" s="5" t="str">
        <f t="shared" si="2"/>
        <v/>
      </c>
    </row>
    <row r="29" spans="2:16" ht="9.9499999999999993" customHeight="1" x14ac:dyDescent="0.25">
      <c r="B29" s="23"/>
      <c r="C29" s="24"/>
      <c r="D29" s="25"/>
      <c r="F29" s="5" t="str">
        <f t="shared" si="0"/>
        <v/>
      </c>
      <c r="H29" s="6" t="str">
        <f t="shared" si="1"/>
        <v/>
      </c>
      <c r="I29" s="5" t="str">
        <f t="shared" si="2"/>
        <v/>
      </c>
    </row>
    <row r="30" spans="2:16" ht="18.75" x14ac:dyDescent="0.25">
      <c r="B30" s="23"/>
      <c r="C30" s="49"/>
      <c r="D30" s="50"/>
      <c r="F30" s="5" t="str">
        <f t="shared" si="0"/>
        <v/>
      </c>
      <c r="H30" s="6" t="str">
        <f t="shared" si="1"/>
        <v/>
      </c>
      <c r="I30" s="5" t="str">
        <f t="shared" si="2"/>
        <v/>
      </c>
    </row>
    <row r="31" spans="2:16" ht="18.75" x14ac:dyDescent="0.25">
      <c r="F31" s="5" t="str">
        <f t="shared" si="0"/>
        <v/>
      </c>
      <c r="G31" s="5" t="str">
        <f t="shared" ref="G31:G51" si="3">IF(D31="","",VLOOKUP(D31,AA$6:AB$9,2,FALSE))</f>
        <v/>
      </c>
      <c r="H31" s="6" t="str">
        <f t="shared" si="1"/>
        <v/>
      </c>
      <c r="I31" s="5" t="str">
        <f t="shared" si="2"/>
        <v/>
      </c>
    </row>
    <row r="32" spans="2:16" ht="18.75" x14ac:dyDescent="0.25">
      <c r="F32" s="5" t="str">
        <f t="shared" si="0"/>
        <v/>
      </c>
      <c r="G32" s="5" t="str">
        <f t="shared" si="3"/>
        <v/>
      </c>
      <c r="H32" s="6" t="str">
        <f t="shared" si="1"/>
        <v/>
      </c>
      <c r="I32" s="5" t="str">
        <f t="shared" si="2"/>
        <v/>
      </c>
    </row>
    <row r="33" spans="6:7" ht="18.75" x14ac:dyDescent="0.25">
      <c r="F33" s="5" t="str">
        <f t="shared" si="0"/>
        <v/>
      </c>
      <c r="G33" s="5" t="str">
        <f t="shared" si="3"/>
        <v/>
      </c>
    </row>
    <row r="34" spans="6:7" ht="18.75" x14ac:dyDescent="0.25">
      <c r="F34" s="5" t="str">
        <f t="shared" si="0"/>
        <v/>
      </c>
      <c r="G34" s="5" t="str">
        <f t="shared" si="3"/>
        <v/>
      </c>
    </row>
    <row r="35" spans="6:7" ht="18.75" x14ac:dyDescent="0.25">
      <c r="F35" s="5" t="str">
        <f t="shared" si="0"/>
        <v/>
      </c>
      <c r="G35" s="5" t="str">
        <f t="shared" si="3"/>
        <v/>
      </c>
    </row>
    <row r="36" spans="6:7" ht="18.75" x14ac:dyDescent="0.25">
      <c r="F36" s="5" t="str">
        <f t="shared" si="0"/>
        <v/>
      </c>
      <c r="G36" s="5" t="str">
        <f t="shared" si="3"/>
        <v/>
      </c>
    </row>
    <row r="37" spans="6:7" ht="18.75" x14ac:dyDescent="0.25">
      <c r="F37" s="5" t="str">
        <f t="shared" si="0"/>
        <v/>
      </c>
      <c r="G37" s="5" t="str">
        <f t="shared" si="3"/>
        <v/>
      </c>
    </row>
    <row r="38" spans="6:7" ht="18.75" x14ac:dyDescent="0.25">
      <c r="F38" s="5" t="str">
        <f t="shared" si="0"/>
        <v/>
      </c>
      <c r="G38" s="5" t="str">
        <f t="shared" si="3"/>
        <v/>
      </c>
    </row>
    <row r="39" spans="6:7" ht="18.75" x14ac:dyDescent="0.25">
      <c r="F39" s="5" t="str">
        <f t="shared" si="0"/>
        <v/>
      </c>
      <c r="G39" s="5" t="str">
        <f t="shared" si="3"/>
        <v/>
      </c>
    </row>
    <row r="40" spans="6:7" ht="18.75" x14ac:dyDescent="0.25">
      <c r="F40" s="5" t="str">
        <f t="shared" si="0"/>
        <v/>
      </c>
      <c r="G40" s="5" t="str">
        <f t="shared" si="3"/>
        <v/>
      </c>
    </row>
    <row r="41" spans="6:7" ht="18.75" x14ac:dyDescent="0.25">
      <c r="F41" s="5" t="str">
        <f t="shared" si="0"/>
        <v/>
      </c>
      <c r="G41" s="5" t="str">
        <f t="shared" si="3"/>
        <v/>
      </c>
    </row>
    <row r="42" spans="6:7" ht="18.75" x14ac:dyDescent="0.25">
      <c r="F42" s="5" t="str">
        <f t="shared" si="0"/>
        <v/>
      </c>
      <c r="G42" s="5" t="str">
        <f t="shared" si="3"/>
        <v/>
      </c>
    </row>
    <row r="43" spans="6:7" ht="18.75" x14ac:dyDescent="0.25">
      <c r="F43" s="5" t="str">
        <f t="shared" si="0"/>
        <v/>
      </c>
      <c r="G43" s="5" t="str">
        <f t="shared" si="3"/>
        <v/>
      </c>
    </row>
    <row r="44" spans="6:7" ht="18.75" x14ac:dyDescent="0.25">
      <c r="F44" s="5" t="str">
        <f t="shared" si="0"/>
        <v/>
      </c>
      <c r="G44" s="5" t="str">
        <f t="shared" si="3"/>
        <v/>
      </c>
    </row>
    <row r="45" spans="6:7" ht="18.75" x14ac:dyDescent="0.25">
      <c r="F45" s="5" t="str">
        <f t="shared" si="0"/>
        <v/>
      </c>
      <c r="G45" s="5" t="str">
        <f t="shared" si="3"/>
        <v/>
      </c>
    </row>
    <row r="46" spans="6:7" ht="18.75" x14ac:dyDescent="0.25">
      <c r="F46" s="5" t="str">
        <f t="shared" si="0"/>
        <v/>
      </c>
      <c r="G46" s="5" t="str">
        <f t="shared" si="3"/>
        <v/>
      </c>
    </row>
    <row r="47" spans="6:7" ht="18.75" x14ac:dyDescent="0.25">
      <c r="F47" s="5" t="str">
        <f t="shared" si="0"/>
        <v/>
      </c>
      <c r="G47" s="5" t="str">
        <f t="shared" si="3"/>
        <v/>
      </c>
    </row>
    <row r="48" spans="6:7" ht="18.75" x14ac:dyDescent="0.25">
      <c r="F48" s="5" t="str">
        <f t="shared" si="0"/>
        <v/>
      </c>
      <c r="G48" s="5" t="str">
        <f t="shared" si="3"/>
        <v/>
      </c>
    </row>
    <row r="49" spans="6:7" ht="18.75" x14ac:dyDescent="0.25">
      <c r="F49" s="5" t="str">
        <f t="shared" si="0"/>
        <v/>
      </c>
      <c r="G49" s="5" t="str">
        <f t="shared" si="3"/>
        <v/>
      </c>
    </row>
    <row r="50" spans="6:7" ht="18.75" x14ac:dyDescent="0.25">
      <c r="F50" s="5" t="str">
        <f t="shared" si="0"/>
        <v/>
      </c>
      <c r="G50" s="5" t="str">
        <f t="shared" si="3"/>
        <v/>
      </c>
    </row>
    <row r="51" spans="6:7" ht="18.75" x14ac:dyDescent="0.25">
      <c r="G51" s="5" t="str">
        <f t="shared" si="3"/>
        <v/>
      </c>
    </row>
  </sheetData>
  <dataConsolidate/>
  <mergeCells count="4">
    <mergeCell ref="B6:D6"/>
    <mergeCell ref="B11:B12"/>
    <mergeCell ref="C11:C12"/>
    <mergeCell ref="D11:D12"/>
  </mergeCells>
  <conditionalFormatting sqref="H6">
    <cfRule type="expression" dxfId="11" priority="1">
      <formula>$G$9&gt;1</formula>
    </cfRule>
  </conditionalFormatting>
  <dataValidations count="1">
    <dataValidation type="list" allowBlank="1" showInputMessage="1" showErrorMessage="1" sqref="D14 D16 D18 D30 D22 D24 D26 D28 D20 D11">
      <formula1>$AA$4:$AA$9</formula1>
    </dataValidation>
  </dataValidations>
  <pageMargins left="0.7" right="0.7" top="0.75" bottom="0.75" header="0.3" footer="0.3"/>
  <pageSetup paperSize="9"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33</vt:i4>
      </vt:variant>
      <vt:variant>
        <vt:lpstr>Navngivne områder</vt:lpstr>
      </vt:variant>
      <vt:variant>
        <vt:i4>1</vt:i4>
      </vt:variant>
    </vt:vector>
  </HeadingPairs>
  <TitlesOfParts>
    <vt:vector size="34" baseType="lpstr">
      <vt:lpstr>Introduktion</vt:lpstr>
      <vt:lpstr>Forside</vt:lpstr>
      <vt:lpstr>Etik og professionalitet</vt:lpstr>
      <vt:lpstr>Etik præsentation</vt:lpstr>
      <vt:lpstr>Analytiske evner og problemløsn</vt:lpstr>
      <vt:lpstr>Analytiske evner præsent</vt:lpstr>
      <vt:lpstr>Interpersonelle færdigheder</vt:lpstr>
      <vt:lpstr>Interpersonelle præsent</vt:lpstr>
      <vt:lpstr>Kommunikation</vt:lpstr>
      <vt:lpstr>Kommunikation præsentation </vt:lpstr>
      <vt:lpstr>Resultat og prioritet</vt:lpstr>
      <vt:lpstr>Resultat præsentation </vt:lpstr>
      <vt:lpstr>Faglig og personlig udvikling</vt:lpstr>
      <vt:lpstr>Udvikling præsentation</vt:lpstr>
      <vt:lpstr>Rådgivningsprocessen</vt:lpstr>
      <vt:lpstr>Rådgivningsprocessen præsentati</vt:lpstr>
      <vt:lpstr>Ergonomisk ekspertise</vt:lpstr>
      <vt:lpstr>Erg. ekspertise præsentation</vt:lpstr>
      <vt:lpstr>Projektledelse og -styring</vt:lpstr>
      <vt:lpstr>Projektledelse præsentation</vt:lpstr>
      <vt:lpstr>Kvalitetssikring</vt:lpstr>
      <vt:lpstr>Kvalitetssikring præsentation</vt:lpstr>
      <vt:lpstr>Partnerskaber og netværk</vt:lpstr>
      <vt:lpstr>Partnerskaber præsentation </vt:lpstr>
      <vt:lpstr>Omverdenen</vt:lpstr>
      <vt:lpstr>Omverdenen præsentation</vt:lpstr>
      <vt:lpstr>Branche- og forretningskendskab</vt:lpstr>
      <vt:lpstr>Branchekendskab præsentation</vt:lpstr>
      <vt:lpstr>Viden om konsulentbranchen</vt:lpstr>
      <vt:lpstr>Viden præsentation</vt:lpstr>
      <vt:lpstr>Salgskompetence</vt:lpstr>
      <vt:lpstr>Salgskompetence præsentation</vt:lpstr>
      <vt:lpstr>Total</vt:lpstr>
      <vt:lpstr>Forside!Udskriftsområde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PiaOgGert</dc:creator>
  <cp:lastModifiedBy>PiaOgGert</cp:lastModifiedBy>
  <cp:lastPrinted>2013-01-12T15:34:16Z</cp:lastPrinted>
  <dcterms:created xsi:type="dcterms:W3CDTF">2013-01-06T14:41:39Z</dcterms:created>
  <dcterms:modified xsi:type="dcterms:W3CDTF">2013-02-11T20:04:44Z</dcterms:modified>
</cp:coreProperties>
</file>